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 name="Blad1" sheetId="2" r:id="rId2"/>
  </sheets>
  <definedNames>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alcChain>
</file>

<file path=xl/sharedStrings.xml><?xml version="1.0" encoding="utf-8"?>
<sst xmlns="http://schemas.openxmlformats.org/spreadsheetml/2006/main" count="566" uniqueCount="98">
  <si>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</si>
  <si>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</si>
  <si>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</si>
  <si>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</si>
  <si>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</si>
  <si>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</si>
  <si>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</si>
  <si>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</si>
  <si>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</si>
  <si>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</si>
  <si>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</si>
  <si>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</si>
  <si>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</si>
  <si>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</si>
  <si>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</si>
  <si>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</si>
  <si>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</si>
  <si>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Limburg</t>
  </si>
  <si>
    <t>j.salden@prvlimburg.nl</t>
  </si>
  <si>
    <t/>
  </si>
  <si>
    <t>Grondwaterontrekkings gegevens van vergunde grondwaterontrekkingen t.b.v. industrie, drinkwater, bronbemalingen, saneringen, beregeningen sportvelden en ontgrondingen.</t>
  </si>
  <si>
    <t>Publiek Domein</t>
  </si>
  <si>
    <t>nl-NL</t>
  </si>
  <si>
    <t>groen</t>
  </si>
  <si>
    <t>beschikbaar</t>
  </si>
  <si>
    <t>Nee</t>
  </si>
  <si>
    <t>2017-01-18</t>
  </si>
  <si>
    <t>rj.theunissen@prvlimburg.nl</t>
  </si>
  <si>
    <t>Monumenten Inventarisatie Project, bevat ongeveer 13.000 monumenten die geïnventariseerd zijn door de provincie in de periode 1988 - 1992.</t>
  </si>
  <si>
    <t>Verdrogingsgevoelige Vegetatiekaart Limburg 2013. Aan vlakken, afkomstig van provincie en SBB, zijn op grond van vegetatietypen codes toegekent voor de mate van gevoeligheid voor verdroging. Methode is uitgelegd in bijbehorend rapport.</t>
  </si>
  <si>
    <t>hf.groen@prvlimburg.nl</t>
  </si>
  <si>
    <t>De inventarisatie van aardkundige waarden voor de provincie Limburg ten behoeve van het POL is verricht door het Platform aardkundige waarden van de Stichting Aardkundige Waarden (SAW) op basis van expert judgement (Gonggrijp et al., 1999). Bij de inventarisatie is ook gebruik gemaakt van gegevens uit 1986, 1989 en 1990 (Gonggrijp, 1986; Wolfert, 1989 en Wolfert, 1990). De gebruikte methodiek is ontwikkeld door Gonggrijp (1996) en is als standaard geaccepteerd door het rijk en vervolgens toegepast bij de landelijke inventarisatie van aardkundige waarden in de zogenaamde "operatie landijs" (Koomen, 1999). Bij de waardetoekenning is vooral aandacht besteed aan de aspecten kenmerkendheid, zeldzaamheid, educatieve waarde en samenhang. Met name het aspect samenhang heeft zwaar meegewogen bij de beoordeling. Als uitgangspunt geldt dat de aardkundige elementen en patronen goed zichtbaar zijn. De inventarisatie en beoordeling hebben geleid tot de aangegeven legenda-eenheden en waardering in de legenda van kaart 4f.
Bij GEA-gebieden betreft het aardkundig waardevolle gebieden van grote omvang onder te verdelen in gebieden van internationaal/nationaal belang en gebieden van provinciaal/regionaal belang.</t>
  </si>
  <si>
    <t>Contouren van bedrijventerreinen in de provincie Limburg met statusinformatie. Dit bestand is gebaseerd op informatie aangeleverd door de Limburgse beheerders van bedrijventerreinen (gemeenten/projectontwikkelaars) en verzameld door Etil in opdracht van de Provincie Limburg. Die informatie wordt jaarlijks geactualiseerd door middel van een bedrijventerrein-enquête.</t>
  </si>
  <si>
    <t>De verkaveling van de bedrijventerreinen in de Provincie Limburg met statusinformatie. Dit bestand is gebaseerd op informatie aangeleverd door de Limburgse beheerders van bedrijventerreinen (gemeenten/projectontwikkelaars) en verzameld door Etil in opdracht van de Provincie Limburg. Die informatie wordt jaarlijks geactualiseerd door middel van een bedrijventerrein-enquête.</t>
  </si>
  <si>
    <t>gh.louwers@prvlimburg.nl</t>
  </si>
  <si>
    <t>De dataset geeft de voor verzuringgevoelige gebieden gelegen in de EHS weer. Een deel is aangemerkt als zeer kwetsbare gebied (hier is de Wet ammoniak en veehouderij van toepassing) de andere gebieden zijn aangemerkt als vervallen gebied.</t>
  </si>
  <si>
    <t>gmp.hagen@prvlimburg.nl</t>
  </si>
  <si>
    <t>Het betreft twee bestanden met geluidcontouren (50 en 55 dB(A)) en de terreingrens van het gezoneerde (deel) van het industrieterrein. De 50 dB(A)-contour vormt de buitenste begrenzing van de geluidzone. De terreingrens de binnenste begrenzing van de geluidzone. LET OP: de terreingrens hoeft niet altijd overeen te komen met de begrenzing van het industrieterrein zoals opgenomen in de dataset Bedrijventerreinen.</t>
  </si>
  <si>
    <t>Het betreft een bestand met geluidcontouren(records) rondom luchthavens waarbij een contour (=record)  een  Ke of  een BKL eenheid kan hebben. Tevens bevat elk record de contourwaarde, de naam van de luchthaven en de vaststellingsdatum .De contouren zijn vastgesteld in het kader van de luchtvaartlawaaiwetgeving en hebben derhalve een juridische status</t>
  </si>
  <si>
    <t>efjc.castenmiller@prvlimburg.nl</t>
  </si>
  <si>
    <t>Waterwingebied tevens kwetsbaar gebied. Gebieden ter bescherming van de kwaliteit van het grondwater met het oog op de drinkwaterwinning. Kwetsbare gebieden in het kader van de vrijstelling rioleringsverplichting.</t>
  </si>
  <si>
    <t>De voorkeursgebieden geven aan waar windturbines vanuit landschappelijk oogpunt bij voorkeur worden geplaatst. Dat zijn gebieden met een open en ruim verkaveld landschap (Peelland) en de gebieden waar grootschalig in het landschap is ingegrepen (grotere bedrijventerreinen, LOG's en glastuinbouwgebieden).</t>
  </si>
  <si>
    <t>ahj.brokking@prvlimburg.nl</t>
  </si>
  <si>
    <t>De uitsluitingsgebieden geven aan waarbinnen windturbines niet toegestaan zijn.  Ze worden gevormd door Natura-2000-gebieden, het Maasdal en het Nationaal Landschap Zuid-Limburg. De uitsluitingsgebieden zijn opgenomen in het POL-2014 en in de Provinciale verordening.</t>
  </si>
  <si>
    <t>De strategische grondwatervoorraad wordt gevormd door de gebieden zijn van groot belang voor de drinkwatervoorziening in Limburg en daarom worden beschermd. Alleen grondwateronttrekkingen voor menselijke consumptie zijn toegestaan uit de strategische grondwatervoorraden. De strategische grondwatervoorraad bestaat uit de twee boringsvrije zones en de grondwaterbeschermingsgebieden in Zuid-Limburg.</t>
  </si>
  <si>
    <t>mcp.swinckels@prvlimburg.nl</t>
  </si>
  <si>
    <t>Het betreft hier gebieden die rustig zijn en rustig moeten blijven. Het niveau van door menselijke activiteiten veroorzaakt geluid is hier lager dan 40 dB(A).</t>
  </si>
  <si>
    <t>kmw.demacker@prvlimburg.nl</t>
  </si>
  <si>
    <t>De ontwikkelingsgebieden intensieve veehouderij is de weergave anno 2014  van de nadere uitwerking/begrenzing door gemeenten van de landbouwontwikkelingsgebieden (zoekgebieden) uit het Reconstructieplan 2004. De begrenzingen zijn overgenomen uit de bestemmingsplannen en/of structuurvisies van gemeenten.</t>
  </si>
  <si>
    <t>De ontwikkelingsgebieden glastuinbouw is de weergave anno 2014  van de nadere uitwerking/begrenzing door gemeenten van de projectvestiginsggebieden en/of concentratiegebieden glastuinbouw uit het POL2006.  De begrenzingen zijn overgenomen uit de bestemmingsplannen en/of structuurvisies van gemeenten.</t>
  </si>
  <si>
    <t>ldh.spoormakers@prvlimburg.nl</t>
  </si>
  <si>
    <t>Natte parels zijn een selectie binnen de (grond)waterafhankelijke natuurgebieden met de hoogste prioriteit bij het herstel van de natte natuurwaarden toegekend: de 21 (grond)waterafhankelijke Vogel- en Habitatrichtlijngebieden en de 27 overige verdroogde natuurgebieden. Rond 42 verdroginggevoelige gebieden zijn hydrologische bufferzones aangewezen met regelgeving in de omgevingsverordening Limburg.</t>
  </si>
  <si>
    <t>hm.van.steenwijk@prvlimburg.nl</t>
  </si>
  <si>
    <t>Het Nationaal Landschap is gelegen binnen de (Euregionale) metropool Luik-Eupen-Aken-Parkstad-Sittard-Genk-Hasselt-Maastricht als onderdeel van het grensoverschrijdende Drielandenpark. Het is een uitloopgebied van de steden waarvan de “quality of life” belangrijk is voor het Zuid-Limburgse leef- en vestigingsklimaat. Het gebied kent een hoge dichtheid aan cultuurhistorisch erfgoed waaronder veel monumenten. Het unieke landschap draagt in belangrijke mate bij aan het vestigingsklimaat en de woon- en leefkwaliteit van de regio. Het beleid binnen het Nationaal Landschap is er op gericht om de stad-land relaties te versterken en binnen het zgn. beschermingsgebied de landschappelijke kernkwaliteiten te behouden, te beheren, te ontwikkelen en te beleven en te werken vanuit 10 kernwaarden uit POL2014.</t>
  </si>
  <si>
    <t>Aanduiding industrieterreinen van regionaal belang als bedoeld in artikel 5.4 Wet milieubeheer</t>
  </si>
  <si>
    <t>De grondwaterbeschermingsgebieden zijn beschermingszones voor de onttrekkingen voor de openbare drinkwatervoorziening. Voor de Zuid-Limburgse winningen uit de kalksteen wordt het gehele intrekgebied beschermd. Voor de overige winningen wordt de 25-jaarszone beschermd. Wij maken onderscheid in freatische en niet-freatische grondwaterwinningen. In de Omgevingsverordening hebben wij hiertoe specifieke regels opgenomen voor de (nieuw)vestiging of uitbreiding van diverse soorten inrichtingen of constructies en voor het (verbod op het) gebruik of vervoer van diverse (schadelijke) stoffen. Grondwaterbeschermingsgebieden zijn tevens kwetsbare gebieden in het kader van de vrijstelling rioleringsverplichting.</t>
  </si>
  <si>
    <t>Goudgroene natuurzone: De goudgroene natuurzone vormt het Limburgse deel van het Nationale Natuurnetwerk. Binnen de goudgroene zone streeft de provincie naar behoud en beheer van de reeds aanwezige natuur, en de ontwikkelnig van nieuwe natuur.     
Zilvergroene natuurzone: Binnen de zilvergroene natuurzone staat het benutten van kansen voor natuur en landschap centraal. De zilvergroene natuurzone maakt echter geen onderdeel uit van het Nationaal Natuurnetwerk, maar ondersteunt wel de functionaliteit en effectiviteit van de goudgroene natuurzone. De provincie stimuleert de ontwikkeling van natuur en landschap binnen de zilvergroene zones met subsidies en natuurcompensaties.
Bronsgroene landschapszone: de bronsgroene landschapszone, omvat de landschappelijk waardevolle beekdalen en bufferzones rond bestaande natuurgebieden met de daarin aanwezige (extensievere) landbouwgebieden, monumenten, kleinere landschapselementen, waterlopen e.d. Een kwart van de bronsgroene landschapszone wordt gevormd door het winterbed van de Maas. In Zuid-Limburg omvatten deze zones ook de steilere hellingen, droogdalen en de belangrijkste landschappelijke verbindingen naar het Maasdal.
Het beleid binnen de bronsgroene landschapszone is er op gericht om de landschappelijke kernkwaliteiten te behouden, te beheren, te ontwikkelen en te beleven. Deze zone bestaat hoofdzakelijk uit landbouwgronden. Binnen deze zone komen op bestemmingsplanniveau andere bestemmingen en functies voor zoals infrastructuur, woningen en toeristische voorzieningen e.d.</t>
  </si>
  <si>
    <t>De extensiveringsgebieden zijn in het kader van het reconstructieplan (2004, 2006) precies begrensd aan de hand van o.a. (zeer) verzuringsgevoelige natuurgebieden en het stroomvoerend winterbed van de Maas. In  POL2014 en Omgevingsverordening 2014 is deze begrenzing overgenomen, behalve voor enkele gebieden buiten de goud- of zilvergroene natuurzone of bronsgroene landschapszone waarvoor de functie van ecologische verbindingszone is komen te vervallen.</t>
  </si>
  <si>
    <t>Het beleid binnen het Nationaal Landschap is er op gericht om de stad-land relaties te versterken en binnen het zgn. beschermingsgebied de landschappelijke kernkwaliteiten te behouden, te beheren, te ontwikkelen en te beleven en te werken vanuit 10 kernwaarden uit POL2014. Het Nationaal Landschap is gelegen binnen de (Euregionale) metropool Luik-Eupen-Aken-Parkstad-Sittard-Genk-Hasselt-Maastricht als onderdeel van het grensoverschrijdende Drielandenpark. Het is een uitloopgebied van de steden waarvan de “quality of life” belangrijk is voor het Zuid-Limburgse leef- en vestigingsklimaat. Het gebied kent een hoge dichtheid aan cultuurhistorisch erfgoed waaronder veel monumenten. Het unieke landschap draagt in belangrijke mate bij aan het vestigingsklimaat en de woon- en leefkwaliteit van de regio.</t>
  </si>
  <si>
    <t>fwb.van.den.brink@prvlimburg.nl</t>
  </si>
  <si>
    <t>Beekdalen omvat de meer vlakkere dalbodems aan weerszijden van de beken in Limburg voorzover deze gelegen zijn buiten het winterbed van de Maas. Ook maken de zogenaamde droogdalen (de smalle dalbodems in de hellingen van het Nationaal Landschap Zuid-Limburg) hier deel van uit.</t>
  </si>
  <si>
    <t>mj.huisman@prvlimburg.nl</t>
  </si>
  <si>
    <t>De dataset bevat de kernen en bedrijventerreinen buiten de stadsregio's met een vastgestelde contour. De contour geeft de grens weer van de stads- en dorpsbestemmingen en de buitengebiedbestemming. In 2010 zijn de contouren getekend. Deze zijn gebaseerd op de verbale contouren voor Noord- en Midden Limburg en contouren voor Zuid-Limburg. Deels zijn deze overgenomen, deels zijn ze aangepast en/of ingepast op ondergronden van het kadaster of de top 10 NL.</t>
  </si>
  <si>
    <t>kl.winthagen@prvlimburg.nl</t>
  </si>
  <si>
    <t>De Provincie heeft een aantal zgn. archeologische aandachtsgebieden aangewezen. Archeologische aandachtsgebieden zijn representatieve en relatief gave delen van de verschillende Limburgse cultuurlandschappen met een groot potentieel aan archeologische waarden. De Provincie wil zich inzetten voor het behoud en onderzoek van de archeologische waarden in deze erfgoedlandschappen, die van provinciaal belang worden geacht.</t>
  </si>
  <si>
    <t>c.gerdes@prvlimburg.nl</t>
  </si>
  <si>
    <t>Dit bestand bevat alleen de begrenzingen van de vigerende ontgrondingsvergunningen. Mbv het koppelnummer is nadere informatie over de vergunning op te vragen in Powerforms.</t>
  </si>
  <si>
    <t>In dit bestand zijn de verschillen in geluidsbelastingen op geluidgevoelige panden tussen 2011 en 2006 vastgelegd. De verschillen zijn gebaseerd op de EU-geluidskarting 1e tranche (2006) en 2de tranche (2011). Alleen de panden langs provinciale wegen die in beide jaren in beheer bij de provincie waren, zijn opgenomen. De geluidsbelastingen zijn berekend met de SRM-II methode op een hoogte van 4m.</t>
  </si>
  <si>
    <t>In dit bestand zijn de geluidscontouren langs provinciale wegen vastgelegd zoals deze zijn berekend voor de EU-geluidskartering, 2e tranche. De Lnight-contouren representeren de gemiddelde geluidsbelasting in de nacht voor het peiljaar 2011. De contouren zijn berekend volgens de SKM-II methode en gelden op een hoogte van 4m.</t>
  </si>
  <si>
    <t>In dit bestand zijn de geluidscontouren langs provinciale wegen vastgelegd zoals deze zijn berekend voor de EU-geluidskartering, 2e tranche. De Lden-contouren representeren de gemiddelde geluidsbelasting voor het peiljaar 2011. De contouren zijn berekend volgens de SKM-II methode en gelden op een hoogte van 4m.</t>
  </si>
  <si>
    <t>In dit bestand zijn de geluidsbelastingen, berekend voor de EU-geluidskartering, op geluidgevoelige panden vastgelegd. Het betreft de geluidgevoelige panden (woningen, gezondheiszorg, onderwijs) langs de provinciale wegen. De gebouwen en hun functie komen uit de Basisregistratie adressen en gebouwen (BAG). De geluidsbelastingen gelden voor het jaar 2011 en zijn berekend met de SRM-II methode op een hoogte van 4m.</t>
  </si>
  <si>
    <t>bj.moonen@prvlimburg.nl</t>
  </si>
  <si>
    <t>De cultuurlandschappen zijn grotendeels ontstaan door ontginning in Limburg, de oudste vorm hiervan gaat tot ca. 7500 v. Chr. terug. Het zijn vaak herinrichtingen waar de samenhang tussen de ontstaansgeschiedenis van het gebied wordt gekoppeld met nieuwe toekomstige ontwikkelingen. Tuinen en parken zijn onderdeel van onze Limburgse Cultuurhistorie en verdienen een bijzondere plek.</t>
  </si>
  <si>
    <t>Bij de inventarisatie van Limburgse tuinen voor het European Garden Heritage Networks project hadden we in de provincie Limburg de beschikking over ca. 140 tuinen die mogelijk geselecteerd konden worden. 
Gekozen is voor een tuinen- en architectuurtijdreis door Limburg waarin de geselecteerde tuinen garand stonden voor een bepaalde stroming die kenmerkend was voor die tijd. Typerend voor de Limburgse situatie is dat deze provincie rijk gestoffeerd is met kastelen landgoederen kloosters en vestingsteden binnen een divers landschap. In deze samenhang is de rivier de maas de binder van al dat moois, ze meanderde zich een weg door heel de provincie Limburg en geeft haar groene geheimen prijs. De identiteit van Limburg is mede tot stand gekomen door de Sociale en Cultuurhistorie die rond het maasgebied zijn ontstaan. In de geschiedenis van de Limburgse tuinen herkennen we in hoofdzaak drie tijdperken: het Historische tijdperk (de Franse tijd tot aan de Eerste wereldoorlog), het Interbellumtijdperk (tussen de 2 Wereldoorlogen) en het “Moderne tijdperk” (na de Tweede wereldoorlog tot heden). Kenmerken uit het eerste tijdperk zijn de kastelen met de buitenplaatsen en domeinen. Om de kastelen heen werden parken en tuinen aangelegd in hoofdzakelijk klassieke vormen en stijlkenmerken. 
Het tweede tijdperk wordt gekenmerkt door de invloed van de Staatsmijnen in het zuiden van Limburg. 
Onder hun invloed worden in dit tijdperk vele tuinen en parken aangelegd ter verbetering van de leefomstandigheden in het gebied. In het derde tijdperk komt een evolutie van het privétuinieren opgang en er ontstaat een industrie rond het tuinieren. Er komen meer tuinkwekers en tuincentra met een zeer uitgebreide keuze aan planten struiken en bomen die voor iedereen toegankelijk worden.</t>
  </si>
  <si>
    <t>Bestaande toeristisch-recreatieve voorzieningen.
Van oudsher worden de grotere toeristisch-recreatieve voorzieningen ondermeer vanweg hun sociaal-economische betekenis op streekplankaarten weergegeven. Voor de weergave op de POL-kaarten is uitgegaan van de informatie uit CBS-bodemstatistiek, en met name de categorieën dagrecreatieve voorzieningen (53) en verblijfsrecreatieve voorzieningen (55). Daarbij is een ondergrens aangehouden van ca. 3 ha. Het al dan niet op de POL-kaart staan van een voorziening is geen bepalende factor voor de bestaanrechten van de voorziening.</t>
  </si>
  <si>
    <t>rgpm.aerts@prvlimburg.nl</t>
  </si>
  <si>
    <t>Wegennet Provincie Limburg. 
De toestand is qua beheerssituatie aangepast aan de peildatum van april 2012
Dit bestand is bedoeld voor 2 verschillende doelen, n.l.:- Actuele beheerssituatie + Districtsindeling van de Provinciale wegen.
De beheerssituatie vormt de basis voor de districtsindeling.
Het Provinciale wegennet is van Noord naar Zuid verdeeld in de volgende districten:
Maasduinen, De Groote Peel, Swentibold en Heuvelland.</t>
  </si>
  <si>
    <t>n.oroz@prvlimburg.nl</t>
  </si>
  <si>
    <t>Het netwerk van hoofdfietsroutes in Limburg dat aangeeft waar de kwaliteit van de fietsvoorzieningen voldoende is en waar nog knelpunten zijn die via de kaders van het Limburgs Mobiliteitsprogramma en het Programma Fiets opgelost kunnen worden.</t>
  </si>
  <si>
    <t>Onderzoek van de Universiteit van Utrecht naar de cultuurhistorische elementen in het landschap uitgevoerd door H. Renes.
1. Cultuurland 1806/1840 op de kaart 'Historische elementen in het landschap' is afgeleid van de andere kaart. Daarbij zijn de eenheden 'bouwland 1806/1840' en 'geperceleerd grasland 1806/1840' op kaart 1 'Opbouw van het cultuurlandschap' samengevoegd.
2. Dit bestand is van de digitale bodemkaart 1:50.000 overgenomen. Dat is een eigen bestand van Alterra. Het betreft de selectie '.EZ..' (zie het boek Landschappen van Maas en Peel, p. 442).</t>
  </si>
  <si>
    <t>geoloket@prvlimburg.nl</t>
  </si>
  <si>
    <t>Onderzoek van de Universiteit van Utrecht naar de cultuurhistorische elementen in het landschap uitgevoerd door H. Renes.</t>
  </si>
  <si>
    <t>Provincie</t>
  </si>
  <si>
    <t>Aantal databronnen</t>
  </si>
  <si>
    <t>Inventarisatie sheet DATA.OVERHEID.NL</t>
  </si>
  <si>
    <t xml:space="preserve">Inventariserende organisatie: </t>
  </si>
  <si>
    <t xml:space="preserve">Contactpersoon organisatie: </t>
  </si>
  <si>
    <t xml:space="preserve">Datum: </t>
  </si>
  <si>
    <t>rgpm.pinxt@prvlimburg.nl</t>
  </si>
  <si>
    <t>rjpjb.creemers@prvlimburg.nl</t>
  </si>
  <si>
    <t>Nationaal Georegister/VERVALLEN</t>
  </si>
  <si>
    <t>Dit portaal bevat de actuele geografische bestanden van de provincie Limburg en worden in een open vorm beschikbaar gesteld aan iedereen.</t>
  </si>
  <si>
    <t>Bestanden kunnen worden gedownload, zijn voorzien van metadata.</t>
  </si>
  <si>
    <t>Limburg Georegister</t>
  </si>
  <si>
    <t>jijh.van.rooij@prvlimburg.nl</t>
  </si>
  <si>
    <t>actuele datasets over het provinciale beleid van de provincie Limburg (indien u hier een  lijst van de datasets wilt ontvangen kunt u contact opnemen met het geoloket@prvlimburg.nl)</t>
  </si>
  <si>
    <t>actueel</t>
  </si>
  <si>
    <t xml:space="preserve">nee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</si>
</sst>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sz val="12"/>
      <color indexed="8"/>
      <name val="Calibri"/>
    </font>
    <font>
      <b/>
      <sz val="14"/>
      <color indexed="9"/>
      <name val="Calibri"/>
    </font>
    <font>
      <sz val="12"/>
      <color indexed="8"/>
      <name val="Calibri"/>
      <family val="2"/>
    </font>
    <font>
      <u/>
      <sz val="10"/>
      <color theme="10"/>
      <name val="Sans"/>
    </font>
    <font>
      <b/>
      <sz val="18"/>
      <color theme="1"/>
      <name val="Calibri"/>
      <family val="2"/>
      <scheme val="minor"/>
    </font>
  </fonts>
  <fills count="11">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63"/>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
      <patternFill patternType="solid">
        <fgColor rgb="FFFFC000"/>
        <bgColor indexed="8"/>
      </patternFill>
    </fill>
    <fill>
      <patternFill patternType="solid">
        <fgColor rgb="FFFFC000"/>
        <bgColor indexed="62"/>
      </patternFill>
    </fill>
    <fill>
      <patternFill patternType="solid">
        <fgColor rgb="FFFFC000"/>
        <bgColor indexed="64"/>
      </patternFill>
    </fill>
  </fills>
  <borders count="4">
    <border>
      <left/>
      <right/>
      <top/>
      <bottom/>
      <diagonal/>
    </border>
    <border>
      <left/>
      <right style="thin">
        <color indexed="8"/>
      </right>
      <top/>
      <bottom style="thin">
        <color indexed="8"/>
      </bottom>
      <diagonal/>
    </border>
    <border>
      <left/>
      <right/>
      <top/>
      <bottom style="thin">
        <color indexed="8"/>
      </bottom>
      <diagonal/>
    </border>
    <border>
      <left/>
      <right style="thin">
        <color indexed="8"/>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5"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4" fillId="8" borderId="1" xfId="1" applyNumberFormat="1" applyFill="1" applyBorder="1" applyAlignment="1" applyProtection="1">
      <alignment horizontal="left" vertical="top" wrapText="1"/>
    </xf>
    <xf numFmtId="0" fontId="1" fillId="8"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left" vertical="top" wrapText="1"/>
    </xf>
    <xf numFmtId="0" fontId="1" fillId="9" borderId="1" xfId="0" applyNumberFormat="1" applyFont="1" applyFill="1" applyBorder="1" applyAlignment="1" applyProtection="1">
      <alignment horizontal="left" vertical="top" wrapText="1"/>
    </xf>
    <xf numFmtId="0" fontId="1" fillId="9" borderId="1" xfId="0" quotePrefix="1" applyNumberFormat="1" applyFont="1" applyFill="1" applyBorder="1" applyAlignment="1" applyProtection="1">
      <alignment horizontal="left" vertical="top" wrapText="1"/>
    </xf>
    <xf numFmtId="0" fontId="1" fillId="8" borderId="1" xfId="0" quotePrefix="1" applyNumberFormat="1" applyFont="1" applyFill="1" applyBorder="1" applyAlignment="1" applyProtection="1">
      <alignment horizontal="left" vertical="top" wrapText="1"/>
    </xf>
    <xf numFmtId="0" fontId="0" fillId="10" borderId="0" xfId="0" applyNumberFormat="1" applyFont="1" applyFill="1" applyBorder="1" applyAlignment="1" applyProtection="1"/>
    <xf numFmtId="0" fontId="3" fillId="9" borderId="1" xfId="0" applyNumberFormat="1" applyFont="1" applyFill="1" applyBorder="1" applyAlignment="1" applyProtection="1">
      <alignment horizontal="left" vertical="top" wrapText="1"/>
    </xf>
    <xf numFmtId="0" fontId="3" fillId="8" borderId="3" xfId="0" applyNumberFormat="1" applyFont="1" applyFill="1" applyBorder="1" applyAlignment="1" applyProtection="1">
      <alignment horizontal="left" vertical="top" wrapText="1"/>
    </xf>
    <xf numFmtId="0" fontId="3" fillId="9" borderId="3" xfId="0" applyNumberFormat="1" applyFont="1" applyFill="1" applyBorder="1" applyAlignment="1" applyProtection="1">
      <alignment horizontal="left" vertical="top" wrapText="1"/>
    </xf>
    <xf numFmtId="0" fontId="4" fillId="10" borderId="0" xfId="1" applyNumberFormat="1" applyFill="1" applyBorder="1" applyAlignment="1" applyProtection="1"/>
    <xf numFmtId="0" fontId="0" fillId="10" borderId="0" xfId="0" applyNumberFormat="1" applyFont="1" applyFill="1" applyBorder="1" applyAlignment="1" applyProtection="1">
      <alignment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hf.groen@prvlimburg.nl" TargetMode="External"/><Relationship Id="rId3" Type="http://schemas.openxmlformats.org/officeDocument/2006/relationships/hyperlink" Target="mailto:rgpm.pinxt@prvlimburg.nl" TargetMode="External"/><Relationship Id="rId7" Type="http://schemas.openxmlformats.org/officeDocument/2006/relationships/hyperlink" Target="mailto:ahj.brokking@prvlimburg.nl" TargetMode="External"/><Relationship Id="rId2" Type="http://schemas.openxmlformats.org/officeDocument/2006/relationships/hyperlink" Target="mailto:rgpm.pinxt@prvlimburg.nl" TargetMode="External"/><Relationship Id="rId1" Type="http://schemas.openxmlformats.org/officeDocument/2006/relationships/hyperlink" Target="mailto:rgpm.pinxt@prvlimburg.nl" TargetMode="External"/><Relationship Id="rId6" Type="http://schemas.openxmlformats.org/officeDocument/2006/relationships/hyperlink" Target="mailto:rjpjb.creemers@prvlimburg.nl" TargetMode="External"/><Relationship Id="rId11" Type="http://schemas.openxmlformats.org/officeDocument/2006/relationships/printerSettings" Target="../printerSettings/printerSettings1.bin"/><Relationship Id="rId5" Type="http://schemas.openxmlformats.org/officeDocument/2006/relationships/hyperlink" Target="mailto:rjpjb.creemers@prvlimburg.nl" TargetMode="External"/><Relationship Id="rId10" Type="http://schemas.openxmlformats.org/officeDocument/2006/relationships/hyperlink" Target="mailto:jijh.van.rooij@prvlimburg.nl" TargetMode="External"/><Relationship Id="rId4" Type="http://schemas.openxmlformats.org/officeDocument/2006/relationships/hyperlink" Target="mailto:ldh.spoormakers@prvlimburg.nl" TargetMode="External"/><Relationship Id="rId9" Type="http://schemas.openxmlformats.org/officeDocument/2006/relationships/hyperlink" Target="mailto:geoloket@prvlimburg.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tabSelected="1" topLeftCell="B1" zoomScaleSheetLayoutView="1" workbookViewId="0">
      <selection activeCell="M47" sqref="M47"/>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1796875" style="1" bestFit="1" customWidth="1"/>
    <col min="7" max="7" width="91.179687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84</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85</v>
      </c>
      <c r="B3" s="11"/>
      <c r="C3" s="9"/>
      <c r="D3" s="11" t="s">
        <v>86</v>
      </c>
      <c r="E3" s="9"/>
      <c r="F3" s="10" t="s">
        <v>87</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6" t="s">
        <v>0</v>
      </c>
      <c r="B5" s="6" t="s">
        <v>1</v>
      </c>
      <c r="C5" s="6" t="s">
        <v>2</v>
      </c>
      <c r="D5" s="6" t="s">
        <v>3</v>
      </c>
      <c r="E5" s="6" t="s">
        <v>4</v>
      </c>
      <c r="F5" s="6" t="s">
        <v>5</v>
      </c>
      <c r="G5" s="6" t="s">
        <v>6</v>
      </c>
      <c r="H5" s="6" t="s">
        <v>7</v>
      </c>
      <c r="I5" s="6" t="s">
        <v>8</v>
      </c>
      <c r="J5" s="6" t="s">
        <v>9</v>
      </c>
      <c r="K5" s="6" t="s">
        <v>10</v>
      </c>
      <c r="L5" s="6" t="s">
        <v>11</v>
      </c>
      <c r="M5" s="6" t="s">
        <v>12</v>
      </c>
      <c r="N5" s="6" t="s">
        <v>13</v>
      </c>
      <c r="O5" s="6" t="s">
        <v>83</v>
      </c>
      <c r="P5" s="6" t="s">
        <v>14</v>
      </c>
      <c r="Q5" s="6" t="s">
        <v>15</v>
      </c>
    </row>
    <row r="6" spans="1:17" ht="31">
      <c r="A6" s="5">
        <v>1</v>
      </c>
      <c r="B6" s="7" t="s">
        <v>16</v>
      </c>
      <c r="C6" s="5" t="str">
        <f>HYPERLINK("http://data.overheid.nl/data/dataset/grondwaterontrekkingsgegevens","Grondwaterontrekkingsgegevens")</f>
        <v>Grondwaterontrekkingsgegevens</v>
      </c>
      <c r="D6" s="7" t="s">
        <v>17</v>
      </c>
      <c r="E6" s="5" t="s">
        <v>18</v>
      </c>
      <c r="F6" s="2" t="s">
        <v>82</v>
      </c>
      <c r="G6" s="5" t="s">
        <v>20</v>
      </c>
      <c r="H6" s="7" t="s">
        <v>21</v>
      </c>
      <c r="I6" s="5" t="s">
        <v>22</v>
      </c>
      <c r="J6" s="4" t="s">
        <v>23</v>
      </c>
      <c r="K6" s="3" t="s">
        <v>19</v>
      </c>
      <c r="L6" s="7" t="s">
        <v>24</v>
      </c>
      <c r="M6" s="5" t="s">
        <v>25</v>
      </c>
      <c r="N6" s="2" t="s">
        <v>26</v>
      </c>
      <c r="O6" s="5">
        <v>2</v>
      </c>
      <c r="P6" s="2" t="s">
        <v>19</v>
      </c>
      <c r="Q6" s="5"/>
    </row>
    <row r="7" spans="1:17" ht="31">
      <c r="A7" s="5">
        <v>2</v>
      </c>
      <c r="B7" s="7" t="s">
        <v>16</v>
      </c>
      <c r="C7" s="5" t="str">
        <f>HYPERLINK("http://data.overheid.nl/data/dataset/monumenten-inventarisatie-project-mip","Monumenten Inventarisatie Project (MIP)")</f>
        <v>Monumenten Inventarisatie Project (MIP)</v>
      </c>
      <c r="D7" s="7" t="s">
        <v>17</v>
      </c>
      <c r="E7" s="5" t="s">
        <v>27</v>
      </c>
      <c r="F7" s="2" t="s">
        <v>82</v>
      </c>
      <c r="G7" s="5" t="s">
        <v>28</v>
      </c>
      <c r="H7" s="7" t="s">
        <v>21</v>
      </c>
      <c r="I7" s="5" t="s">
        <v>22</v>
      </c>
      <c r="J7" s="4" t="s">
        <v>23</v>
      </c>
      <c r="K7" s="3" t="s">
        <v>19</v>
      </c>
      <c r="L7" s="7" t="s">
        <v>24</v>
      </c>
      <c r="M7" s="5" t="s">
        <v>25</v>
      </c>
      <c r="N7" s="2" t="s">
        <v>26</v>
      </c>
      <c r="O7" s="5">
        <v>2</v>
      </c>
      <c r="P7" s="2" t="s">
        <v>19</v>
      </c>
      <c r="Q7" s="5"/>
    </row>
    <row r="8" spans="1:17" ht="46.5">
      <c r="A8" s="5">
        <v>3</v>
      </c>
      <c r="B8" s="7" t="s">
        <v>16</v>
      </c>
      <c r="C8" s="5" t="str">
        <f>HYPERLINK("http://data.overheid.nl/data/dataset/verdrogingsgevoelige-vegetatiekaart-limburg-2013","Verdrogingsgevoelige Vegetatiekaart Limburg 2013")</f>
        <v>Verdrogingsgevoelige Vegetatiekaart Limburg 2013</v>
      </c>
      <c r="D8" s="7" t="s">
        <v>17</v>
      </c>
      <c r="E8" s="12" t="s">
        <v>50</v>
      </c>
      <c r="F8" s="2" t="s">
        <v>82</v>
      </c>
      <c r="G8" s="5" t="s">
        <v>29</v>
      </c>
      <c r="H8" s="7" t="s">
        <v>21</v>
      </c>
      <c r="I8" s="5" t="s">
        <v>22</v>
      </c>
      <c r="J8" s="4" t="s">
        <v>23</v>
      </c>
      <c r="K8" s="3" t="s">
        <v>19</v>
      </c>
      <c r="L8" s="7" t="s">
        <v>24</v>
      </c>
      <c r="M8" s="5" t="s">
        <v>25</v>
      </c>
      <c r="N8" s="2" t="s">
        <v>26</v>
      </c>
      <c r="O8" s="5">
        <v>2</v>
      </c>
      <c r="P8" s="2" t="s">
        <v>19</v>
      </c>
      <c r="Q8" s="5"/>
    </row>
    <row r="9" spans="1:17" ht="217">
      <c r="A9" s="5">
        <v>4</v>
      </c>
      <c r="B9" s="7" t="s">
        <v>16</v>
      </c>
      <c r="C9" s="5" t="str">
        <f>HYPERLINK("http://data.overheid.nl/data/dataset/aardkundige-waarden-pol","Aardkundige waarden POL")</f>
        <v>Aardkundige waarden POL</v>
      </c>
      <c r="D9" s="7" t="s">
        <v>17</v>
      </c>
      <c r="E9" s="5" t="s">
        <v>30</v>
      </c>
      <c r="F9" s="2" t="s">
        <v>82</v>
      </c>
      <c r="G9" s="5" t="s">
        <v>31</v>
      </c>
      <c r="H9" s="7" t="s">
        <v>21</v>
      </c>
      <c r="I9" s="5" t="s">
        <v>22</v>
      </c>
      <c r="J9" s="4" t="s">
        <v>23</v>
      </c>
      <c r="K9" s="3" t="s">
        <v>19</v>
      </c>
      <c r="L9" s="7" t="s">
        <v>24</v>
      </c>
      <c r="M9" s="5" t="s">
        <v>25</v>
      </c>
      <c r="N9" s="2" t="s">
        <v>26</v>
      </c>
      <c r="O9" s="5">
        <v>2</v>
      </c>
      <c r="P9" s="2" t="s">
        <v>19</v>
      </c>
      <c r="Q9" s="5"/>
    </row>
    <row r="10" spans="1:17" ht="62">
      <c r="A10" s="5">
        <v>5</v>
      </c>
      <c r="B10" s="7" t="s">
        <v>16</v>
      </c>
      <c r="C10" s="5" t="str">
        <f>HYPERLINK("http://data.overheid.nl/data/dataset/rebis-bedrijventerreinen-maart-2014","REBIS Bedrijventerreinen maart 2014")</f>
        <v>REBIS Bedrijventerreinen maart 2014</v>
      </c>
      <c r="D10" s="7" t="s">
        <v>17</v>
      </c>
      <c r="E10" s="12" t="s">
        <v>89</v>
      </c>
      <c r="F10" s="2" t="s">
        <v>82</v>
      </c>
      <c r="G10" s="5" t="s">
        <v>32</v>
      </c>
      <c r="H10" s="7" t="s">
        <v>21</v>
      </c>
      <c r="I10" s="5" t="s">
        <v>22</v>
      </c>
      <c r="J10" s="4" t="s">
        <v>23</v>
      </c>
      <c r="K10" s="3" t="s">
        <v>19</v>
      </c>
      <c r="L10" s="7" t="s">
        <v>24</v>
      </c>
      <c r="M10" s="5" t="s">
        <v>25</v>
      </c>
      <c r="N10" s="2" t="s">
        <v>26</v>
      </c>
      <c r="O10" s="5">
        <v>2</v>
      </c>
      <c r="P10" s="2" t="s">
        <v>19</v>
      </c>
      <c r="Q10" s="5"/>
    </row>
    <row r="11" spans="1:17" ht="77.5">
      <c r="A11" s="5">
        <v>6</v>
      </c>
      <c r="B11" s="7" t="s">
        <v>16</v>
      </c>
      <c r="C11" s="5" t="str">
        <f>HYPERLINK("http://data.overheid.nl/data/dataset/rebis-bedrijfskavels-maart-2014","REBIS Bedrijfskavels maart 2014")</f>
        <v>REBIS Bedrijfskavels maart 2014</v>
      </c>
      <c r="D11" s="7" t="s">
        <v>17</v>
      </c>
      <c r="E11" s="12" t="s">
        <v>89</v>
      </c>
      <c r="F11" s="2" t="s">
        <v>82</v>
      </c>
      <c r="G11" s="5" t="s">
        <v>33</v>
      </c>
      <c r="H11" s="7" t="s">
        <v>21</v>
      </c>
      <c r="I11" s="5" t="s">
        <v>22</v>
      </c>
      <c r="J11" s="4" t="s">
        <v>23</v>
      </c>
      <c r="K11" s="3" t="s">
        <v>19</v>
      </c>
      <c r="L11" s="7" t="s">
        <v>24</v>
      </c>
      <c r="M11" s="5" t="s">
        <v>25</v>
      </c>
      <c r="N11" s="2" t="s">
        <v>26</v>
      </c>
      <c r="O11" s="5">
        <v>2</v>
      </c>
      <c r="P11" s="2" t="s">
        <v>19</v>
      </c>
      <c r="Q11" s="5"/>
    </row>
    <row r="12" spans="1:17" ht="46.5">
      <c r="A12" s="5">
        <v>7</v>
      </c>
      <c r="B12" s="7" t="s">
        <v>16</v>
      </c>
      <c r="C12" s="5" t="str">
        <f>HYPERLINK("http://data.overheid.nl/data/dataset/zeer-kwetsbare-gebieden-wet-ammoniak-en-veehouderij-wav","Zeer kwetsbare gebieden Wet Ammoniak en Veehouderij (WAV)")</f>
        <v>Zeer kwetsbare gebieden Wet Ammoniak en Veehouderij (WAV)</v>
      </c>
      <c r="D12" s="7" t="s">
        <v>17</v>
      </c>
      <c r="E12" s="5" t="s">
        <v>34</v>
      </c>
      <c r="F12" s="2" t="s">
        <v>82</v>
      </c>
      <c r="G12" s="5" t="s">
        <v>35</v>
      </c>
      <c r="H12" s="7" t="s">
        <v>21</v>
      </c>
      <c r="I12" s="5" t="s">
        <v>22</v>
      </c>
      <c r="J12" s="4" t="s">
        <v>23</v>
      </c>
      <c r="K12" s="3" t="s">
        <v>19</v>
      </c>
      <c r="L12" s="7" t="s">
        <v>24</v>
      </c>
      <c r="M12" s="5" t="s">
        <v>25</v>
      </c>
      <c r="N12" s="2" t="s">
        <v>26</v>
      </c>
      <c r="O12" s="5">
        <v>2</v>
      </c>
      <c r="P12" s="2" t="s">
        <v>19</v>
      </c>
      <c r="Q12" s="5"/>
    </row>
    <row r="13" spans="1:17" ht="77.5">
      <c r="A13" s="5">
        <v>8</v>
      </c>
      <c r="B13" s="7" t="s">
        <v>16</v>
      </c>
      <c r="C13" s="5" t="str">
        <f>HYPERLINK("http://data.overheid.nl/data/dataset/terreingrens-van-het-gezoneerde-industrieterrein","Terreingrens van het gezoneerde industrieterrein")</f>
        <v>Terreingrens van het gezoneerde industrieterrein</v>
      </c>
      <c r="D13" s="7" t="s">
        <v>17</v>
      </c>
      <c r="E13" s="5" t="s">
        <v>36</v>
      </c>
      <c r="F13" s="2" t="s">
        <v>82</v>
      </c>
      <c r="G13" s="5" t="s">
        <v>37</v>
      </c>
      <c r="H13" s="7" t="s">
        <v>21</v>
      </c>
      <c r="I13" s="5" t="s">
        <v>22</v>
      </c>
      <c r="J13" s="4" t="s">
        <v>23</v>
      </c>
      <c r="K13" s="3" t="s">
        <v>19</v>
      </c>
      <c r="L13" s="7" t="s">
        <v>24</v>
      </c>
      <c r="M13" s="5" t="s">
        <v>25</v>
      </c>
      <c r="N13" s="2" t="s">
        <v>26</v>
      </c>
      <c r="O13" s="5">
        <v>2</v>
      </c>
      <c r="P13" s="2" t="s">
        <v>19</v>
      </c>
      <c r="Q13" s="5"/>
    </row>
    <row r="14" spans="1:17" ht="77.5">
      <c r="A14" s="5">
        <v>9</v>
      </c>
      <c r="B14" s="7" t="s">
        <v>16</v>
      </c>
      <c r="C14" s="5" t="str">
        <f>HYPERLINK("http://data.overheid.nl/data/dataset/contouren-geluidzones-industrielawaai","Contouren geluidzones industrielawaai")</f>
        <v>Contouren geluidzones industrielawaai</v>
      </c>
      <c r="D14" s="7" t="s">
        <v>17</v>
      </c>
      <c r="E14" s="5" t="s">
        <v>36</v>
      </c>
      <c r="F14" s="2" t="s">
        <v>82</v>
      </c>
      <c r="G14" s="5" t="s">
        <v>37</v>
      </c>
      <c r="H14" s="7" t="s">
        <v>21</v>
      </c>
      <c r="I14" s="5" t="s">
        <v>22</v>
      </c>
      <c r="J14" s="4" t="s">
        <v>23</v>
      </c>
      <c r="K14" s="3" t="s">
        <v>19</v>
      </c>
      <c r="L14" s="7" t="s">
        <v>24</v>
      </c>
      <c r="M14" s="5" t="s">
        <v>25</v>
      </c>
      <c r="N14" s="2" t="s">
        <v>26</v>
      </c>
      <c r="O14" s="5">
        <v>2</v>
      </c>
      <c r="P14" s="2" t="s">
        <v>19</v>
      </c>
      <c r="Q14" s="5"/>
    </row>
    <row r="15" spans="1:17" ht="62">
      <c r="A15" s="5">
        <v>10</v>
      </c>
      <c r="B15" s="7" t="s">
        <v>16</v>
      </c>
      <c r="C15" s="5" t="str">
        <f>HYPERLINK("http://data.overheid.nl/data/dataset/geluidcontour-luchtvaart","Geluidcontour luchtvaart")</f>
        <v>Geluidcontour luchtvaart</v>
      </c>
      <c r="D15" s="7" t="s">
        <v>17</v>
      </c>
      <c r="E15" s="12" t="s">
        <v>94</v>
      </c>
      <c r="F15" s="2" t="s">
        <v>82</v>
      </c>
      <c r="G15" s="5" t="s">
        <v>38</v>
      </c>
      <c r="H15" s="7" t="s">
        <v>21</v>
      </c>
      <c r="I15" s="5" t="s">
        <v>22</v>
      </c>
      <c r="J15" s="4" t="s">
        <v>23</v>
      </c>
      <c r="K15" s="3" t="s">
        <v>19</v>
      </c>
      <c r="L15" s="7" t="s">
        <v>24</v>
      </c>
      <c r="M15" s="5" t="s">
        <v>25</v>
      </c>
      <c r="N15" s="2" t="s">
        <v>26</v>
      </c>
      <c r="O15" s="5">
        <v>2</v>
      </c>
      <c r="P15" s="2" t="s">
        <v>19</v>
      </c>
      <c r="Q15" s="5"/>
    </row>
    <row r="16" spans="1:17" ht="46.5">
      <c r="A16" s="5">
        <v>11</v>
      </c>
      <c r="B16" s="7" t="s">
        <v>16</v>
      </c>
      <c r="C16" s="5" t="str">
        <f>HYPERLINK("http://data.overheid.nl/data/dataset/waterwingebied","Waterwingebied")</f>
        <v>Waterwingebied</v>
      </c>
      <c r="D16" s="7" t="s">
        <v>17</v>
      </c>
      <c r="E16" s="5" t="s">
        <v>39</v>
      </c>
      <c r="F16" s="2" t="s">
        <v>82</v>
      </c>
      <c r="G16" s="5" t="s">
        <v>40</v>
      </c>
      <c r="H16" s="7" t="s">
        <v>21</v>
      </c>
      <c r="I16" s="5" t="s">
        <v>22</v>
      </c>
      <c r="J16" s="4" t="s">
        <v>23</v>
      </c>
      <c r="K16" s="3" t="s">
        <v>19</v>
      </c>
      <c r="L16" s="7" t="s">
        <v>24</v>
      </c>
      <c r="M16" s="5" t="s">
        <v>25</v>
      </c>
      <c r="N16" s="2" t="s">
        <v>26</v>
      </c>
      <c r="O16" s="5">
        <v>2</v>
      </c>
      <c r="P16" s="2" t="s">
        <v>19</v>
      </c>
      <c r="Q16" s="5"/>
    </row>
    <row r="17" spans="1:17" ht="62">
      <c r="A17" s="5">
        <v>12</v>
      </c>
      <c r="B17" s="7" t="s">
        <v>16</v>
      </c>
      <c r="C17" s="5" t="str">
        <f>HYPERLINK("http://data.overheid.nl/data/dataset/voorkeursgebieden-windturbines","Voorkeursgebieden windturbines")</f>
        <v>Voorkeursgebieden windturbines</v>
      </c>
      <c r="D17" s="7" t="s">
        <v>17</v>
      </c>
      <c r="E17" s="12" t="s">
        <v>42</v>
      </c>
      <c r="F17" s="2" t="s">
        <v>82</v>
      </c>
      <c r="G17" s="5" t="s">
        <v>41</v>
      </c>
      <c r="H17" s="7" t="s">
        <v>21</v>
      </c>
      <c r="I17" s="5" t="s">
        <v>22</v>
      </c>
      <c r="J17" s="4" t="s">
        <v>23</v>
      </c>
      <c r="K17" s="3" t="s">
        <v>19</v>
      </c>
      <c r="L17" s="7" t="s">
        <v>24</v>
      </c>
      <c r="M17" s="5" t="s">
        <v>25</v>
      </c>
      <c r="N17" s="2" t="s">
        <v>26</v>
      </c>
      <c r="O17" s="5">
        <v>2</v>
      </c>
      <c r="P17" s="2" t="s">
        <v>19</v>
      </c>
      <c r="Q17" s="5"/>
    </row>
    <row r="18" spans="1:17" ht="46.5">
      <c r="A18" s="5">
        <v>13</v>
      </c>
      <c r="B18" s="7" t="s">
        <v>16</v>
      </c>
      <c r="C18" s="5" t="str">
        <f>HYPERLINK("http://data.overheid.nl/data/dataset/uitsluitingsgebieden-windturbines","Uitsluitingsgebieden windturbines")</f>
        <v>Uitsluitingsgebieden windturbines</v>
      </c>
      <c r="D18" s="7" t="s">
        <v>17</v>
      </c>
      <c r="E18" s="14" t="s">
        <v>42</v>
      </c>
      <c r="F18" s="2" t="s">
        <v>82</v>
      </c>
      <c r="G18" s="5" t="s">
        <v>43</v>
      </c>
      <c r="H18" s="7" t="s">
        <v>21</v>
      </c>
      <c r="I18" s="5" t="s">
        <v>22</v>
      </c>
      <c r="J18" s="4" t="s">
        <v>23</v>
      </c>
      <c r="K18" s="3" t="s">
        <v>19</v>
      </c>
      <c r="L18" s="7" t="s">
        <v>24</v>
      </c>
      <c r="M18" s="5" t="s">
        <v>25</v>
      </c>
      <c r="N18" s="2" t="s">
        <v>26</v>
      </c>
      <c r="O18" s="5">
        <v>2</v>
      </c>
      <c r="P18" s="2" t="s">
        <v>19</v>
      </c>
      <c r="Q18" s="5"/>
    </row>
    <row r="19" spans="1:17" ht="77.5">
      <c r="A19" s="5">
        <v>14</v>
      </c>
      <c r="B19" s="7" t="s">
        <v>16</v>
      </c>
      <c r="C19" s="5" t="str">
        <f>HYPERLINK("http://data.overheid.nl/data/dataset/strategische-grondwatervoorraad","Strategische grondwatervoorraad")</f>
        <v>Strategische grondwatervoorraad</v>
      </c>
      <c r="D19" s="7" t="s">
        <v>17</v>
      </c>
      <c r="E19" s="5" t="s">
        <v>39</v>
      </c>
      <c r="F19" s="2" t="s">
        <v>82</v>
      </c>
      <c r="G19" s="5" t="s">
        <v>44</v>
      </c>
      <c r="H19" s="7" t="s">
        <v>21</v>
      </c>
      <c r="I19" s="5" t="s">
        <v>22</v>
      </c>
      <c r="J19" s="4" t="s">
        <v>23</v>
      </c>
      <c r="K19" s="3" t="s">
        <v>19</v>
      </c>
      <c r="L19" s="7" t="s">
        <v>24</v>
      </c>
      <c r="M19" s="5" t="s">
        <v>25</v>
      </c>
      <c r="N19" s="2" t="s">
        <v>26</v>
      </c>
      <c r="O19" s="5">
        <v>2</v>
      </c>
      <c r="P19" s="2" t="s">
        <v>19</v>
      </c>
      <c r="Q19" s="5"/>
    </row>
    <row r="20" spans="1:17" ht="31">
      <c r="A20" s="5">
        <v>15</v>
      </c>
      <c r="B20" s="7" t="s">
        <v>16</v>
      </c>
      <c r="C20" s="5" t="str">
        <f>HYPERLINK("http://data.overheid.nl/data/dataset/stiltegebieden","Stiltegebieden")</f>
        <v>Stiltegebieden</v>
      </c>
      <c r="D20" s="7" t="s">
        <v>17</v>
      </c>
      <c r="E20" s="5" t="s">
        <v>45</v>
      </c>
      <c r="F20" s="2" t="s">
        <v>82</v>
      </c>
      <c r="G20" s="5" t="s">
        <v>46</v>
      </c>
      <c r="H20" s="7" t="s">
        <v>21</v>
      </c>
      <c r="I20" s="5" t="s">
        <v>22</v>
      </c>
      <c r="J20" s="4" t="s">
        <v>23</v>
      </c>
      <c r="K20" s="3" t="s">
        <v>19</v>
      </c>
      <c r="L20" s="7" t="s">
        <v>24</v>
      </c>
      <c r="M20" s="5" t="s">
        <v>25</v>
      </c>
      <c r="N20" s="2" t="s">
        <v>26</v>
      </c>
      <c r="O20" s="5">
        <v>2</v>
      </c>
      <c r="P20" s="2" t="s">
        <v>19</v>
      </c>
      <c r="Q20" s="5"/>
    </row>
    <row r="21" spans="1:17" ht="62">
      <c r="A21" s="5">
        <v>16</v>
      </c>
      <c r="B21" s="7" t="s">
        <v>16</v>
      </c>
      <c r="C21" s="5" t="str">
        <f>HYPERLINK("http://data.overheid.nl/data/dataset/ontwikkelingsgebied-intensieve-veehouderij","Ontwikkelingsgebied intensieve veehouderij")</f>
        <v>Ontwikkelingsgebied intensieve veehouderij</v>
      </c>
      <c r="D21" s="7" t="s">
        <v>17</v>
      </c>
      <c r="E21" s="5" t="s">
        <v>47</v>
      </c>
      <c r="F21" s="2" t="s">
        <v>82</v>
      </c>
      <c r="G21" s="5" t="s">
        <v>48</v>
      </c>
      <c r="H21" s="7" t="s">
        <v>21</v>
      </c>
      <c r="I21" s="5" t="s">
        <v>22</v>
      </c>
      <c r="J21" s="4" t="s">
        <v>23</v>
      </c>
      <c r="K21" s="3" t="s">
        <v>19</v>
      </c>
      <c r="L21" s="7" t="s">
        <v>24</v>
      </c>
      <c r="M21" s="5" t="s">
        <v>25</v>
      </c>
      <c r="N21" s="2" t="s">
        <v>26</v>
      </c>
      <c r="O21" s="5">
        <v>2</v>
      </c>
      <c r="P21" s="2" t="s">
        <v>19</v>
      </c>
      <c r="Q21" s="5"/>
    </row>
    <row r="22" spans="1:17" ht="62">
      <c r="A22" s="5">
        <v>17</v>
      </c>
      <c r="B22" s="7" t="s">
        <v>16</v>
      </c>
      <c r="C22" s="5" t="str">
        <f>HYPERLINK("http://data.overheid.nl/data/dataset/ontwikkelingsgebied-glastuinbouw","Ontwikkelingsgebied glastuinbouw")</f>
        <v>Ontwikkelingsgebied glastuinbouw</v>
      </c>
      <c r="D22" s="7" t="s">
        <v>17</v>
      </c>
      <c r="E22" s="5" t="s">
        <v>47</v>
      </c>
      <c r="F22" s="2" t="s">
        <v>82</v>
      </c>
      <c r="G22" s="5" t="s">
        <v>49</v>
      </c>
      <c r="H22" s="7" t="s">
        <v>21</v>
      </c>
      <c r="I22" s="5" t="s">
        <v>22</v>
      </c>
      <c r="J22" s="4" t="s">
        <v>23</v>
      </c>
      <c r="K22" s="3" t="s">
        <v>19</v>
      </c>
      <c r="L22" s="7" t="s">
        <v>24</v>
      </c>
      <c r="M22" s="5" t="s">
        <v>25</v>
      </c>
      <c r="N22" s="2" t="s">
        <v>26</v>
      </c>
      <c r="O22" s="5">
        <v>2</v>
      </c>
      <c r="P22" s="2" t="s">
        <v>19</v>
      </c>
      <c r="Q22" s="5"/>
    </row>
    <row r="23" spans="1:17" ht="77.5">
      <c r="A23" s="5">
        <v>18</v>
      </c>
      <c r="B23" s="7" t="s">
        <v>16</v>
      </c>
      <c r="C23" s="5" t="str">
        <f>HYPERLINK("http://data.overheid.nl/data/dataset/natte-parel","Natte parel")</f>
        <v>Natte parel</v>
      </c>
      <c r="D23" s="7" t="s">
        <v>17</v>
      </c>
      <c r="E23" s="5" t="s">
        <v>50</v>
      </c>
      <c r="F23" s="2" t="s">
        <v>82</v>
      </c>
      <c r="G23" s="5" t="s">
        <v>51</v>
      </c>
      <c r="H23" s="7" t="s">
        <v>21</v>
      </c>
      <c r="I23" s="5" t="s">
        <v>22</v>
      </c>
      <c r="J23" s="4" t="s">
        <v>23</v>
      </c>
      <c r="K23" s="3" t="s">
        <v>19</v>
      </c>
      <c r="L23" s="7" t="s">
        <v>24</v>
      </c>
      <c r="M23" s="5" t="s">
        <v>25</v>
      </c>
      <c r="N23" s="2" t="s">
        <v>26</v>
      </c>
      <c r="O23" s="5">
        <v>2</v>
      </c>
      <c r="P23" s="2" t="s">
        <v>19</v>
      </c>
      <c r="Q23" s="5"/>
    </row>
    <row r="24" spans="1:17" ht="139.5">
      <c r="A24" s="5">
        <v>19</v>
      </c>
      <c r="B24" s="7" t="s">
        <v>16</v>
      </c>
      <c r="C24" s="5" t="str">
        <f>HYPERLINK("http://data.overheid.nl/data/dataset/nationaal-landschap-zuid-limburg","Nationaal Landschap Zuid-Limburg")</f>
        <v>Nationaal Landschap Zuid-Limburg</v>
      </c>
      <c r="D24" s="7" t="s">
        <v>17</v>
      </c>
      <c r="E24" s="5" t="s">
        <v>52</v>
      </c>
      <c r="F24" s="2" t="s">
        <v>82</v>
      </c>
      <c r="G24" s="5" t="s">
        <v>53</v>
      </c>
      <c r="H24" s="7" t="s">
        <v>21</v>
      </c>
      <c r="I24" s="5" t="s">
        <v>22</v>
      </c>
      <c r="J24" s="4" t="s">
        <v>23</v>
      </c>
      <c r="K24" s="3" t="s">
        <v>19</v>
      </c>
      <c r="L24" s="7" t="s">
        <v>24</v>
      </c>
      <c r="M24" s="5" t="s">
        <v>25</v>
      </c>
      <c r="N24" s="2" t="s">
        <v>26</v>
      </c>
      <c r="O24" s="5">
        <v>2</v>
      </c>
      <c r="P24" s="2" t="s">
        <v>19</v>
      </c>
      <c r="Q24" s="5"/>
    </row>
    <row r="25" spans="1:17" ht="15.5">
      <c r="A25" s="5">
        <v>20</v>
      </c>
      <c r="B25" s="7" t="s">
        <v>16</v>
      </c>
      <c r="C25" s="5" t="str">
        <f>HYPERLINK("http://data.overheid.nl/data/dataset/industrieterreinen-met-provinciale-geluidscontour","Industrieterreinen met provinciale geluidscontour")</f>
        <v>Industrieterreinen met provinciale geluidscontour</v>
      </c>
      <c r="D25" s="7" t="s">
        <v>17</v>
      </c>
      <c r="E25" s="5" t="s">
        <v>45</v>
      </c>
      <c r="F25" s="2" t="s">
        <v>82</v>
      </c>
      <c r="G25" s="5" t="s">
        <v>54</v>
      </c>
      <c r="H25" s="7" t="s">
        <v>21</v>
      </c>
      <c r="I25" s="5" t="s">
        <v>22</v>
      </c>
      <c r="J25" s="4" t="s">
        <v>23</v>
      </c>
      <c r="K25" s="3" t="s">
        <v>19</v>
      </c>
      <c r="L25" s="7" t="s">
        <v>24</v>
      </c>
      <c r="M25" s="5" t="s">
        <v>25</v>
      </c>
      <c r="N25" s="2" t="s">
        <v>26</v>
      </c>
      <c r="O25" s="5">
        <v>2</v>
      </c>
      <c r="P25" s="2" t="s">
        <v>19</v>
      </c>
      <c r="Q25" s="5"/>
    </row>
    <row r="26" spans="1:17" ht="124">
      <c r="A26" s="5">
        <v>21</v>
      </c>
      <c r="B26" s="7" t="s">
        <v>16</v>
      </c>
      <c r="C26" s="5" t="str">
        <f>HYPERLINK("http://data.overheid.nl/data/dataset/grondwaterbeschermingsgebieden-01-02-03-04-05-06","Grondwaterbeschermingsgebieden")</f>
        <v>Grondwaterbeschermingsgebieden</v>
      </c>
      <c r="D26" s="7" t="s">
        <v>17</v>
      </c>
      <c r="E26" s="5" t="s">
        <v>39</v>
      </c>
      <c r="F26" s="2" t="s">
        <v>82</v>
      </c>
      <c r="G26" s="5" t="s">
        <v>55</v>
      </c>
      <c r="H26" s="7" t="s">
        <v>21</v>
      </c>
      <c r="I26" s="5" t="s">
        <v>22</v>
      </c>
      <c r="J26" s="4" t="s">
        <v>23</v>
      </c>
      <c r="K26" s="3" t="s">
        <v>19</v>
      </c>
      <c r="L26" s="7" t="s">
        <v>24</v>
      </c>
      <c r="M26" s="5" t="s">
        <v>25</v>
      </c>
      <c r="N26" s="2" t="s">
        <v>26</v>
      </c>
      <c r="O26" s="5">
        <v>2</v>
      </c>
      <c r="P26" s="2" t="s">
        <v>19</v>
      </c>
      <c r="Q26" s="5"/>
    </row>
    <row r="27" spans="1:17" ht="409.5">
      <c r="A27" s="5">
        <v>22</v>
      </c>
      <c r="B27" s="7" t="s">
        <v>16</v>
      </c>
      <c r="C27" s="5" t="str">
        <f>HYPERLINK("http://data.overheid.nl/data/dataset/goudgroene-natuurzone-zilvergroene-natuurzone-bronsgroene-landschapszone","Goudgroene natuurzone, zilvergroene natuurzone, bronsgroene landschapszone")</f>
        <v>Goudgroene natuurzone, zilvergroene natuurzone, bronsgroene landschapszone</v>
      </c>
      <c r="D27" s="7" t="s">
        <v>17</v>
      </c>
      <c r="E27" s="12" t="s">
        <v>30</v>
      </c>
      <c r="F27" s="2" t="s">
        <v>82</v>
      </c>
      <c r="G27" s="5" t="s">
        <v>56</v>
      </c>
      <c r="H27" s="7" t="s">
        <v>21</v>
      </c>
      <c r="I27" s="5" t="s">
        <v>22</v>
      </c>
      <c r="J27" s="4" t="s">
        <v>23</v>
      </c>
      <c r="K27" s="3" t="s">
        <v>19</v>
      </c>
      <c r="L27" s="7" t="s">
        <v>24</v>
      </c>
      <c r="M27" s="5" t="s">
        <v>25</v>
      </c>
      <c r="N27" s="2" t="s">
        <v>26</v>
      </c>
      <c r="O27" s="5">
        <v>2</v>
      </c>
      <c r="P27" s="2" t="s">
        <v>19</v>
      </c>
      <c r="Q27" s="5"/>
    </row>
    <row r="28" spans="1:17" ht="93">
      <c r="A28" s="5">
        <v>23</v>
      </c>
      <c r="B28" s="7" t="s">
        <v>16</v>
      </c>
      <c r="C28" s="5" t="str">
        <f>HYPERLINK("http://data.overheid.nl/data/dataset/extensiveringsgebied-intensieve-veehouderij","Extensiveringsgebied intensieve veehouderij")</f>
        <v>Extensiveringsgebied intensieve veehouderij</v>
      </c>
      <c r="D28" s="7" t="s">
        <v>17</v>
      </c>
      <c r="E28" s="5" t="s">
        <v>47</v>
      </c>
      <c r="F28" s="2" t="s">
        <v>82</v>
      </c>
      <c r="G28" s="5" t="s">
        <v>57</v>
      </c>
      <c r="H28" s="7" t="s">
        <v>21</v>
      </c>
      <c r="I28" s="5" t="s">
        <v>22</v>
      </c>
      <c r="J28" s="4" t="s">
        <v>23</v>
      </c>
      <c r="K28" s="3" t="s">
        <v>19</v>
      </c>
      <c r="L28" s="7" t="s">
        <v>24</v>
      </c>
      <c r="M28" s="5" t="s">
        <v>25</v>
      </c>
      <c r="N28" s="2" t="s">
        <v>26</v>
      </c>
      <c r="O28" s="5">
        <v>2</v>
      </c>
      <c r="P28" s="2" t="s">
        <v>19</v>
      </c>
      <c r="Q28" s="5"/>
    </row>
    <row r="29" spans="1:17" ht="139.5">
      <c r="A29" s="5">
        <v>24</v>
      </c>
      <c r="B29" s="7" t="s">
        <v>16</v>
      </c>
      <c r="C29" s="5" t="str">
        <f>HYPERLINK("http://data.overheid.nl/data/dataset/beschermingsgebied-nationaal-landschap-zuid-limburg","Beschermingsgebied Nationaal Landschap Zuid-Limburg")</f>
        <v>Beschermingsgebied Nationaal Landschap Zuid-Limburg</v>
      </c>
      <c r="D29" s="7" t="s">
        <v>17</v>
      </c>
      <c r="E29" s="5" t="s">
        <v>52</v>
      </c>
      <c r="F29" s="2" t="s">
        <v>82</v>
      </c>
      <c r="G29" s="5" t="s">
        <v>58</v>
      </c>
      <c r="H29" s="7" t="s">
        <v>21</v>
      </c>
      <c r="I29" s="5" t="s">
        <v>22</v>
      </c>
      <c r="J29" s="4" t="s">
        <v>23</v>
      </c>
      <c r="K29" s="3" t="s">
        <v>19</v>
      </c>
      <c r="L29" s="7" t="s">
        <v>24</v>
      </c>
      <c r="M29" s="5" t="s">
        <v>25</v>
      </c>
      <c r="N29" s="2" t="s">
        <v>26</v>
      </c>
      <c r="O29" s="5">
        <v>2</v>
      </c>
      <c r="P29" s="2" t="s">
        <v>19</v>
      </c>
      <c r="Q29" s="5"/>
    </row>
    <row r="30" spans="1:17" ht="46.5">
      <c r="A30" s="5">
        <v>25</v>
      </c>
      <c r="B30" s="7" t="s">
        <v>16</v>
      </c>
      <c r="C30" s="5" t="str">
        <f>HYPERLINK("http://data.overheid.nl/data/dataset/beekdal","Beekdal")</f>
        <v>Beekdal</v>
      </c>
      <c r="D30" s="7" t="s">
        <v>17</v>
      </c>
      <c r="E30" s="5" t="s">
        <v>59</v>
      </c>
      <c r="F30" s="2" t="s">
        <v>82</v>
      </c>
      <c r="G30" s="5" t="s">
        <v>60</v>
      </c>
      <c r="H30" s="7" t="s">
        <v>21</v>
      </c>
      <c r="I30" s="5" t="s">
        <v>22</v>
      </c>
      <c r="J30" s="4" t="s">
        <v>23</v>
      </c>
      <c r="K30" s="3" t="s">
        <v>19</v>
      </c>
      <c r="L30" s="7" t="s">
        <v>24</v>
      </c>
      <c r="M30" s="5" t="s">
        <v>25</v>
      </c>
      <c r="N30" s="2" t="s">
        <v>26</v>
      </c>
      <c r="O30" s="5">
        <v>2</v>
      </c>
      <c r="P30" s="2" t="s">
        <v>19</v>
      </c>
      <c r="Q30" s="5"/>
    </row>
    <row r="31" spans="1:17" ht="93">
      <c r="A31" s="5">
        <v>26</v>
      </c>
      <c r="B31" s="7" t="s">
        <v>16</v>
      </c>
      <c r="C31" s="5" t="str">
        <f>HYPERLINK("http://data.overheid.nl/data/dataset/contourenatlas-van-limburg","Contourenatlas van Limburg")</f>
        <v>Contourenatlas van Limburg</v>
      </c>
      <c r="D31" s="7" t="s">
        <v>17</v>
      </c>
      <c r="E31" s="5" t="s">
        <v>61</v>
      </c>
      <c r="F31" s="2" t="s">
        <v>82</v>
      </c>
      <c r="G31" s="5" t="s">
        <v>62</v>
      </c>
      <c r="H31" s="7" t="s">
        <v>21</v>
      </c>
      <c r="I31" s="5" t="s">
        <v>22</v>
      </c>
      <c r="J31" s="4" t="s">
        <v>23</v>
      </c>
      <c r="K31" s="3" t="s">
        <v>19</v>
      </c>
      <c r="L31" s="7" t="s">
        <v>24</v>
      </c>
      <c r="M31" s="5" t="s">
        <v>25</v>
      </c>
      <c r="N31" s="2" t="s">
        <v>26</v>
      </c>
      <c r="O31" s="5">
        <v>2</v>
      </c>
      <c r="P31" s="2" t="s">
        <v>19</v>
      </c>
      <c r="Q31" s="5"/>
    </row>
    <row r="32" spans="1:17" ht="77.5">
      <c r="A32" s="5">
        <v>27</v>
      </c>
      <c r="B32" s="7" t="s">
        <v>16</v>
      </c>
      <c r="C32" s="5" t="str">
        <f>HYPERLINK("http://data.overheid.nl/data/dataset/provinciale-archeologische-aandachtsgebieden","Provinciale Archeologische Aandachtsgebieden")</f>
        <v>Provinciale Archeologische Aandachtsgebieden</v>
      </c>
      <c r="D32" s="7" t="s">
        <v>17</v>
      </c>
      <c r="E32" s="5" t="s">
        <v>63</v>
      </c>
      <c r="F32" s="2" t="s">
        <v>82</v>
      </c>
      <c r="G32" s="5" t="s">
        <v>64</v>
      </c>
      <c r="H32" s="7" t="s">
        <v>21</v>
      </c>
      <c r="I32" s="5" t="s">
        <v>22</v>
      </c>
      <c r="J32" s="4" t="s">
        <v>23</v>
      </c>
      <c r="K32" s="3" t="s">
        <v>19</v>
      </c>
      <c r="L32" s="7" t="s">
        <v>24</v>
      </c>
      <c r="M32" s="5" t="s">
        <v>25</v>
      </c>
      <c r="N32" s="2" t="s">
        <v>26</v>
      </c>
      <c r="O32" s="5">
        <v>2</v>
      </c>
      <c r="P32" s="2" t="s">
        <v>19</v>
      </c>
      <c r="Q32" s="5"/>
    </row>
    <row r="33" spans="1:17" ht="31">
      <c r="A33" s="5">
        <v>28</v>
      </c>
      <c r="B33" s="7" t="s">
        <v>16</v>
      </c>
      <c r="C33" s="5" t="str">
        <f>HYPERLINK("http://data.overheid.nl/data/dataset/vigerende-ontgrondingsvergunningen","Vigerende ontgrondingsvergunningen")</f>
        <v>Vigerende ontgrondingsvergunningen</v>
      </c>
      <c r="D33" s="7" t="s">
        <v>17</v>
      </c>
      <c r="E33" s="5" t="s">
        <v>65</v>
      </c>
      <c r="F33" s="2" t="s">
        <v>82</v>
      </c>
      <c r="G33" s="5" t="s">
        <v>66</v>
      </c>
      <c r="H33" s="7" t="s">
        <v>21</v>
      </c>
      <c r="I33" s="5" t="s">
        <v>22</v>
      </c>
      <c r="J33" s="4" t="s">
        <v>23</v>
      </c>
      <c r="K33" s="3" t="s">
        <v>19</v>
      </c>
      <c r="L33" s="7" t="s">
        <v>24</v>
      </c>
      <c r="M33" s="5" t="s">
        <v>25</v>
      </c>
      <c r="N33" s="2" t="s">
        <v>26</v>
      </c>
      <c r="O33" s="5">
        <v>2</v>
      </c>
      <c r="P33" s="2" t="s">
        <v>19</v>
      </c>
      <c r="Q33" s="5"/>
    </row>
    <row r="34" spans="1:17" ht="77.5">
      <c r="A34" s="5">
        <v>29</v>
      </c>
      <c r="B34" s="7" t="s">
        <v>16</v>
      </c>
      <c r="C34" s="5" t="str">
        <f>HYPERLINK("http://data.overheid.nl/data/dataset/verschil-geluidbelasting-panden-2006-2011-eu-geluidskaart-1e-en-2e-tranche","Verschil Geluidbelasting panden 2006-2011 EU-geluidskaart 1e en 2e tranche")</f>
        <v>Verschil Geluidbelasting panden 2006-2011 EU-geluidskaart 1e en 2e tranche</v>
      </c>
      <c r="D34" s="7" t="s">
        <v>17</v>
      </c>
      <c r="E34" s="5" t="s">
        <v>36</v>
      </c>
      <c r="F34" s="2" t="s">
        <v>82</v>
      </c>
      <c r="G34" s="5" t="s">
        <v>67</v>
      </c>
      <c r="H34" s="7" t="s">
        <v>21</v>
      </c>
      <c r="I34" s="5" t="s">
        <v>22</v>
      </c>
      <c r="J34" s="4" t="s">
        <v>23</v>
      </c>
      <c r="K34" s="3" t="s">
        <v>19</v>
      </c>
      <c r="L34" s="7" t="s">
        <v>24</v>
      </c>
      <c r="M34" s="5" t="s">
        <v>25</v>
      </c>
      <c r="N34" s="2" t="s">
        <v>26</v>
      </c>
      <c r="O34" s="5">
        <v>2</v>
      </c>
      <c r="P34" s="2" t="s">
        <v>19</v>
      </c>
      <c r="Q34" s="5"/>
    </row>
    <row r="35" spans="1:17" ht="62">
      <c r="A35" s="5">
        <v>30</v>
      </c>
      <c r="B35" s="7" t="s">
        <v>16</v>
      </c>
      <c r="C35" s="5" t="str">
        <f>HYPERLINK("http://data.overheid.nl/data/dataset/geluidscontouren-lnight-2011-eu-geluidskaart-2e-tranche","Geluidscontouren Lnight 2011 EU-geluidskaart 2e tranche")</f>
        <v>Geluidscontouren Lnight 2011 EU-geluidskaart 2e tranche</v>
      </c>
      <c r="D35" s="7" t="s">
        <v>17</v>
      </c>
      <c r="E35" s="5" t="s">
        <v>36</v>
      </c>
      <c r="F35" s="2" t="s">
        <v>82</v>
      </c>
      <c r="G35" s="5" t="s">
        <v>68</v>
      </c>
      <c r="H35" s="7" t="s">
        <v>21</v>
      </c>
      <c r="I35" s="5" t="s">
        <v>22</v>
      </c>
      <c r="J35" s="4" t="s">
        <v>23</v>
      </c>
      <c r="K35" s="3" t="s">
        <v>19</v>
      </c>
      <c r="L35" s="7" t="s">
        <v>24</v>
      </c>
      <c r="M35" s="5" t="s">
        <v>25</v>
      </c>
      <c r="N35" s="2" t="s">
        <v>26</v>
      </c>
      <c r="O35" s="5">
        <v>2</v>
      </c>
      <c r="P35" s="2" t="s">
        <v>19</v>
      </c>
      <c r="Q35" s="5"/>
    </row>
    <row r="36" spans="1:17" ht="62">
      <c r="A36" s="5">
        <v>31</v>
      </c>
      <c r="B36" s="7" t="s">
        <v>16</v>
      </c>
      <c r="C36" s="5" t="str">
        <f>HYPERLINK("http://data.overheid.nl/data/dataset/geluidscontouren-lden-2011-eu-geluidskaart-2e-tranche","Geluidscontouren Lden 2011 EU-geluidskaart 2e tranche")</f>
        <v>Geluidscontouren Lden 2011 EU-geluidskaart 2e tranche</v>
      </c>
      <c r="D36" s="7" t="s">
        <v>17</v>
      </c>
      <c r="E36" s="5" t="s">
        <v>36</v>
      </c>
      <c r="F36" s="2" t="s">
        <v>82</v>
      </c>
      <c r="G36" s="5" t="s">
        <v>69</v>
      </c>
      <c r="H36" s="7" t="s">
        <v>21</v>
      </c>
      <c r="I36" s="5" t="s">
        <v>22</v>
      </c>
      <c r="J36" s="4" t="s">
        <v>23</v>
      </c>
      <c r="K36" s="3" t="s">
        <v>19</v>
      </c>
      <c r="L36" s="7" t="s">
        <v>24</v>
      </c>
      <c r="M36" s="5" t="s">
        <v>25</v>
      </c>
      <c r="N36" s="2" t="s">
        <v>26</v>
      </c>
      <c r="O36" s="5">
        <v>2</v>
      </c>
      <c r="P36" s="2" t="s">
        <v>19</v>
      </c>
      <c r="Q36" s="5"/>
    </row>
    <row r="37" spans="1:17" ht="77.5">
      <c r="A37" s="5">
        <v>32</v>
      </c>
      <c r="B37" s="7" t="s">
        <v>16</v>
      </c>
      <c r="C37" s="5" t="str">
        <f>HYPERLINK("http://data.overheid.nl/data/dataset/geluidbelasting-op-panden-2011-eu-geluidskaart-night-2e-tranche","Geluidbelasting op panden 2011 EU-geluidskaart night 2e tranche")</f>
        <v>Geluidbelasting op panden 2011 EU-geluidskaart night 2e tranche</v>
      </c>
      <c r="D37" s="7" t="s">
        <v>17</v>
      </c>
      <c r="E37" s="5" t="s">
        <v>36</v>
      </c>
      <c r="F37" s="2" t="s">
        <v>82</v>
      </c>
      <c r="G37" s="5" t="s">
        <v>70</v>
      </c>
      <c r="H37" s="7" t="s">
        <v>21</v>
      </c>
      <c r="I37" s="5" t="s">
        <v>22</v>
      </c>
      <c r="J37" s="4" t="s">
        <v>23</v>
      </c>
      <c r="K37" s="3" t="s">
        <v>19</v>
      </c>
      <c r="L37" s="7" t="s">
        <v>24</v>
      </c>
      <c r="M37" s="5" t="s">
        <v>25</v>
      </c>
      <c r="N37" s="2" t="s">
        <v>26</v>
      </c>
      <c r="O37" s="5">
        <v>2</v>
      </c>
      <c r="P37" s="2" t="s">
        <v>19</v>
      </c>
      <c r="Q37" s="5"/>
    </row>
    <row r="38" spans="1:17" ht="77.5">
      <c r="A38" s="5">
        <v>33</v>
      </c>
      <c r="B38" s="7" t="s">
        <v>16</v>
      </c>
      <c r="C38" s="5" t="str">
        <f>HYPERLINK("http://data.overheid.nl/data/dataset/geluidbelasting-op-panden-2011-eu-geluidskaart-24h-2e-tranche","Geluidbelasting op panden 2011 EU-geluidskaart 24h 2e tranche")</f>
        <v>Geluidbelasting op panden 2011 EU-geluidskaart 24h 2e tranche</v>
      </c>
      <c r="D38" s="7" t="s">
        <v>17</v>
      </c>
      <c r="E38" s="5" t="s">
        <v>36</v>
      </c>
      <c r="F38" s="2" t="s">
        <v>82</v>
      </c>
      <c r="G38" s="5" t="s">
        <v>70</v>
      </c>
      <c r="H38" s="7" t="s">
        <v>21</v>
      </c>
      <c r="I38" s="5" t="s">
        <v>22</v>
      </c>
      <c r="J38" s="4" t="s">
        <v>23</v>
      </c>
      <c r="K38" s="3" t="s">
        <v>19</v>
      </c>
      <c r="L38" s="7" t="s">
        <v>24</v>
      </c>
      <c r="M38" s="5" t="s">
        <v>25</v>
      </c>
      <c r="N38" s="2" t="s">
        <v>26</v>
      </c>
      <c r="O38" s="5">
        <v>2</v>
      </c>
      <c r="P38" s="2" t="s">
        <v>19</v>
      </c>
      <c r="Q38" s="5"/>
    </row>
    <row r="39" spans="1:17" ht="77.5">
      <c r="A39" s="5">
        <v>34</v>
      </c>
      <c r="B39" s="7" t="s">
        <v>16</v>
      </c>
      <c r="C39" s="5" t="str">
        <f>HYPERLINK("http://data.overheid.nl/data/dataset/cultuurlandschappen","Cultuurlandschappen")</f>
        <v>Cultuurlandschappen</v>
      </c>
      <c r="D39" s="7" t="s">
        <v>17</v>
      </c>
      <c r="E39" s="5" t="s">
        <v>71</v>
      </c>
      <c r="F39" s="2" t="s">
        <v>82</v>
      </c>
      <c r="G39" s="5" t="s">
        <v>72</v>
      </c>
      <c r="H39" s="7" t="s">
        <v>21</v>
      </c>
      <c r="I39" s="5" t="s">
        <v>22</v>
      </c>
      <c r="J39" s="4" t="s">
        <v>23</v>
      </c>
      <c r="K39" s="3" t="s">
        <v>19</v>
      </c>
      <c r="L39" s="7" t="s">
        <v>24</v>
      </c>
      <c r="M39" s="5" t="s">
        <v>25</v>
      </c>
      <c r="N39" s="2" t="s">
        <v>26</v>
      </c>
      <c r="O39" s="5">
        <v>2</v>
      </c>
      <c r="P39" s="2" t="s">
        <v>19</v>
      </c>
      <c r="Q39" s="5"/>
    </row>
    <row r="40" spans="1:17" ht="387.5">
      <c r="A40" s="5">
        <v>35</v>
      </c>
      <c r="B40" s="7" t="s">
        <v>16</v>
      </c>
      <c r="C40" s="5" t="str">
        <f>HYPERLINK("http://data.overheid.nl/data/dataset/cultuurhistorische-tuinen","Cultuurhistorische tuinen")</f>
        <v>Cultuurhistorische tuinen</v>
      </c>
      <c r="D40" s="7" t="s">
        <v>17</v>
      </c>
      <c r="E40" s="5" t="s">
        <v>71</v>
      </c>
      <c r="F40" s="2" t="s">
        <v>82</v>
      </c>
      <c r="G40" s="5" t="s">
        <v>73</v>
      </c>
      <c r="H40" s="7" t="s">
        <v>21</v>
      </c>
      <c r="I40" s="5" t="s">
        <v>22</v>
      </c>
      <c r="J40" s="4" t="s">
        <v>23</v>
      </c>
      <c r="K40" s="3" t="s">
        <v>19</v>
      </c>
      <c r="L40" s="7" t="s">
        <v>24</v>
      </c>
      <c r="M40" s="5" t="s">
        <v>25</v>
      </c>
      <c r="N40" s="2" t="s">
        <v>26</v>
      </c>
      <c r="O40" s="5">
        <v>2</v>
      </c>
      <c r="P40" s="2" t="s">
        <v>19</v>
      </c>
      <c r="Q40" s="5"/>
    </row>
    <row r="41" spans="1:17" s="18" customFormat="1" ht="108.5">
      <c r="A41" s="13">
        <v>36</v>
      </c>
      <c r="B41" s="19" t="s">
        <v>90</v>
      </c>
      <c r="C41" s="13" t="str">
        <f>HYPERLINK("http://data.overheid.nl/data/dataset/verblijfs-en-dagrecreatieve-voorziening","Verblijfs- en dagrecreatieve voorziening")</f>
        <v>Verblijfs- en dagrecreatieve voorziening</v>
      </c>
      <c r="D41" s="15" t="s">
        <v>17</v>
      </c>
      <c r="E41" s="13" t="s">
        <v>30</v>
      </c>
      <c r="F41" s="16" t="s">
        <v>82</v>
      </c>
      <c r="G41" s="13" t="s">
        <v>74</v>
      </c>
      <c r="H41" s="15" t="s">
        <v>21</v>
      </c>
      <c r="I41" s="13" t="s">
        <v>22</v>
      </c>
      <c r="J41" s="15" t="s">
        <v>23</v>
      </c>
      <c r="K41" s="17" t="s">
        <v>19</v>
      </c>
      <c r="L41" s="15" t="s">
        <v>24</v>
      </c>
      <c r="M41" s="13" t="s">
        <v>25</v>
      </c>
      <c r="N41" s="16" t="s">
        <v>26</v>
      </c>
      <c r="O41" s="13">
        <v>2</v>
      </c>
      <c r="P41" s="16" t="s">
        <v>19</v>
      </c>
      <c r="Q41" s="13"/>
    </row>
    <row r="42" spans="1:17" ht="124">
      <c r="A42" s="5">
        <v>37</v>
      </c>
      <c r="B42" s="7" t="s">
        <v>16</v>
      </c>
      <c r="C42" s="5" t="str">
        <f>HYPERLINK("http://data.overheid.nl/data/dataset/wegen-provincie-limburg","Wegen Provincie Limburg")</f>
        <v>Wegen Provincie Limburg</v>
      </c>
      <c r="D42" s="7" t="s">
        <v>17</v>
      </c>
      <c r="E42" s="5" t="s">
        <v>75</v>
      </c>
      <c r="F42" s="2" t="s">
        <v>82</v>
      </c>
      <c r="G42" s="5" t="s">
        <v>76</v>
      </c>
      <c r="H42" s="7" t="s">
        <v>21</v>
      </c>
      <c r="I42" s="5" t="s">
        <v>22</v>
      </c>
      <c r="J42" s="4" t="s">
        <v>23</v>
      </c>
      <c r="K42" s="3" t="s">
        <v>19</v>
      </c>
      <c r="L42" s="7" t="s">
        <v>24</v>
      </c>
      <c r="M42" s="5" t="s">
        <v>25</v>
      </c>
      <c r="N42" s="2" t="s">
        <v>26</v>
      </c>
      <c r="O42" s="5">
        <v>2</v>
      </c>
      <c r="P42" s="2" t="s">
        <v>19</v>
      </c>
      <c r="Q42" s="5"/>
    </row>
    <row r="43" spans="1:17" ht="46.5">
      <c r="A43" s="5">
        <v>38</v>
      </c>
      <c r="B43" s="7" t="s">
        <v>16</v>
      </c>
      <c r="C43" s="5" t="str">
        <f>HYPERLINK("http://data.overheid.nl/data/dataset/provinciaal-fietsroutenetwerk","Provinciaal Fietsroutenetwerk")</f>
        <v>Provinciaal Fietsroutenetwerk</v>
      </c>
      <c r="D43" s="7" t="s">
        <v>17</v>
      </c>
      <c r="E43" s="5" t="s">
        <v>77</v>
      </c>
      <c r="F43" s="2" t="s">
        <v>82</v>
      </c>
      <c r="G43" s="5" t="s">
        <v>78</v>
      </c>
      <c r="H43" s="7" t="s">
        <v>21</v>
      </c>
      <c r="I43" s="5" t="s">
        <v>22</v>
      </c>
      <c r="J43" s="4" t="s">
        <v>23</v>
      </c>
      <c r="K43" s="3" t="s">
        <v>19</v>
      </c>
      <c r="L43" s="7" t="s">
        <v>24</v>
      </c>
      <c r="M43" s="5" t="s">
        <v>25</v>
      </c>
      <c r="N43" s="2" t="s">
        <v>26</v>
      </c>
      <c r="O43" s="5">
        <v>2</v>
      </c>
      <c r="P43" s="2" t="s">
        <v>19</v>
      </c>
      <c r="Q43" s="5"/>
    </row>
    <row r="44" spans="1:17" ht="124">
      <c r="A44" s="5">
        <v>39</v>
      </c>
      <c r="B44" s="7" t="s">
        <v>16</v>
      </c>
      <c r="C44" s="5" t="str">
        <f>HYPERLINK("http://data.overheid.nl/data/dataset/cultuurhistorische-elementen-vlak-informatie","Cultuurhistorische elementen - vlak informatie")</f>
        <v>Cultuurhistorische elementen - vlak informatie</v>
      </c>
      <c r="D44" s="7" t="s">
        <v>17</v>
      </c>
      <c r="E44" s="12" t="s">
        <v>88</v>
      </c>
      <c r="F44" s="2" t="s">
        <v>82</v>
      </c>
      <c r="G44" s="5" t="s">
        <v>79</v>
      </c>
      <c r="H44" s="7" t="s">
        <v>21</v>
      </c>
      <c r="I44" s="5" t="s">
        <v>22</v>
      </c>
      <c r="J44" s="4" t="s">
        <v>23</v>
      </c>
      <c r="K44" s="3" t="s">
        <v>19</v>
      </c>
      <c r="L44" s="7" t="s">
        <v>24</v>
      </c>
      <c r="M44" s="5" t="s">
        <v>25</v>
      </c>
      <c r="N44" s="2" t="s">
        <v>26</v>
      </c>
      <c r="O44" s="5">
        <v>2</v>
      </c>
      <c r="P44" s="2" t="s">
        <v>19</v>
      </c>
      <c r="Q44" s="5"/>
    </row>
    <row r="45" spans="1:17" ht="31">
      <c r="A45" s="5">
        <v>40</v>
      </c>
      <c r="B45" s="7" t="s">
        <v>16</v>
      </c>
      <c r="C45" s="5" t="str">
        <f>HYPERLINK("http://data.overheid.nl/data/dataset/cultuurhistorische-elementen-punt-informatie","Cultuurhistorische elementen - punt informatie")</f>
        <v>Cultuurhistorische elementen - punt informatie</v>
      </c>
      <c r="D45" s="7" t="s">
        <v>17</v>
      </c>
      <c r="E45" s="12" t="s">
        <v>88</v>
      </c>
      <c r="F45" s="2" t="s">
        <v>82</v>
      </c>
      <c r="G45" s="5" t="s">
        <v>81</v>
      </c>
      <c r="H45" s="7" t="s">
        <v>21</v>
      </c>
      <c r="I45" s="5" t="s">
        <v>22</v>
      </c>
      <c r="J45" s="4" t="s">
        <v>23</v>
      </c>
      <c r="K45" s="3" t="s">
        <v>19</v>
      </c>
      <c r="L45" s="7" t="s">
        <v>24</v>
      </c>
      <c r="M45" s="5" t="s">
        <v>25</v>
      </c>
      <c r="N45" s="2" t="s">
        <v>26</v>
      </c>
      <c r="O45" s="5">
        <v>2</v>
      </c>
      <c r="P45" s="2" t="s">
        <v>19</v>
      </c>
      <c r="Q45" s="5"/>
    </row>
    <row r="46" spans="1:17" ht="31">
      <c r="A46" s="5">
        <v>41</v>
      </c>
      <c r="B46" s="7" t="s">
        <v>16</v>
      </c>
      <c r="C46" s="5" t="str">
        <f>HYPERLINK("http://data.overheid.nl/data/dataset/cultuurhistorische-elementen-lijn-informatie","Cultuurhistorische elementen - lijn informatie")</f>
        <v>Cultuurhistorische elementen - lijn informatie</v>
      </c>
      <c r="D46" s="7" t="s">
        <v>17</v>
      </c>
      <c r="E46" s="12" t="s">
        <v>88</v>
      </c>
      <c r="F46" s="2" t="s">
        <v>82</v>
      </c>
      <c r="G46" s="5" t="s">
        <v>81</v>
      </c>
      <c r="H46" s="7" t="s">
        <v>21</v>
      </c>
      <c r="I46" s="5" t="s">
        <v>22</v>
      </c>
      <c r="J46" s="4" t="s">
        <v>23</v>
      </c>
      <c r="K46" s="3" t="s">
        <v>19</v>
      </c>
      <c r="L46" s="7" t="s">
        <v>24</v>
      </c>
      <c r="M46" s="5" t="s">
        <v>25</v>
      </c>
      <c r="N46" s="2" t="s">
        <v>26</v>
      </c>
      <c r="O46" s="5">
        <v>2</v>
      </c>
      <c r="P46" s="2" t="s">
        <v>19</v>
      </c>
      <c r="Q46" s="5"/>
    </row>
    <row r="47" spans="1:17" s="18" customFormat="1" ht="68.400000000000006" customHeight="1">
      <c r="A47" s="20">
        <v>42</v>
      </c>
      <c r="B47" s="21" t="s">
        <v>93</v>
      </c>
      <c r="C47" s="23" t="s">
        <v>95</v>
      </c>
      <c r="D47" s="21" t="s">
        <v>17</v>
      </c>
      <c r="E47" s="22" t="s">
        <v>80</v>
      </c>
      <c r="F47" s="21" t="s">
        <v>82</v>
      </c>
      <c r="G47" s="20" t="s">
        <v>91</v>
      </c>
      <c r="H47" s="21" t="s">
        <v>21</v>
      </c>
      <c r="I47" s="20" t="s">
        <v>22</v>
      </c>
      <c r="L47" s="18" t="s">
        <v>24</v>
      </c>
      <c r="M47" s="18" t="s">
        <v>97</v>
      </c>
      <c r="N47" s="18" t="s">
        <v>96</v>
      </c>
    </row>
    <row r="48" spans="1:17" ht="15.5">
      <c r="G48" s="20" t="s">
        <v>92</v>
      </c>
    </row>
  </sheetData>
  <hyperlinks>
    <hyperlink ref="E46" r:id="rId1"/>
    <hyperlink ref="E45" r:id="rId2"/>
    <hyperlink ref="E44" r:id="rId3"/>
    <hyperlink ref="E8" r:id="rId4"/>
    <hyperlink ref="E10" r:id="rId5"/>
    <hyperlink ref="E11" r:id="rId6"/>
    <hyperlink ref="E17" r:id="rId7"/>
    <hyperlink ref="E27" r:id="rId8"/>
    <hyperlink ref="E47" r:id="rId9"/>
    <hyperlink ref="E15" r:id="rId10"/>
  </hyperlinks>
  <pageMargins left="1" right="1" top="1.6666666666666667" bottom="1.6666666666666667" header="1" footer="1"/>
  <pageSetup paperSize="199" firstPageNumber="4294967295" fitToWidth="0" fitToHeight="0" orientation="landscape" cellComments="asDisplayed" r:id="rId1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data.overheid.nl dataset</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Kusters, Machtelt</dc:creator>
  <cp:lastModifiedBy>Gebruiker</cp:lastModifiedBy>
  <cp:lastPrinted>2017-02-08T11:38:26Z</cp:lastPrinted>
  <dcterms:created xsi:type="dcterms:W3CDTF">2017-01-19T10:51:51Z</dcterms:created>
  <dcterms:modified xsi:type="dcterms:W3CDTF">2017-06-12T08:14:28Z</dcterms:modified>
</cp:coreProperties>
</file>