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D:\Inventarisatie 2017 publiceerbaar\Gemeente\"/>
    </mc:Choice>
  </mc:AlternateContent>
  <bookViews>
    <workbookView xWindow="0" yWindow="0" windowWidth="19200" windowHeight="6950"/>
  </bookViews>
  <sheets>
    <sheet name="data.overheid.nl dataset" sheetId="1" r:id="rId1"/>
  </sheets>
  <definedNames>
    <definedName name="_xlnm.Print_Area" localSheetId="0">#REF!</definedName>
    <definedName name="_xlnm.Sheet_Title" localSheetId="0">"data.overheid.nl dataset"</definedName>
  </definedNames>
  <calcPr calcId="171027" iterate="1"/>
</workbook>
</file>

<file path=xl/calcChain.xml><?xml version="1.0" encoding="utf-8"?>
<calcChain xmlns="http://schemas.openxmlformats.org/spreadsheetml/2006/main">
  <c r="C6" i="1" l="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alcChain>
</file>

<file path=xl/sharedStrings.xml><?xml version="1.0" encoding="utf-8"?>
<sst xmlns="http://schemas.openxmlformats.org/spreadsheetml/2006/main" count="525" uniqueCount="77">
  <si>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</si>
  <si>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</si>
  <si>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</si>
  <si>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</si>
  <si>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</si>
  <si>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</si>
  <si>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</si>
  <si>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</si>
  <si>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</si>
  <si>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</si>
  <si>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</si>
  <si>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</si>
  <si>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</si>
  <si>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</si>
  <si>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</si>
  <si>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</si>
  <si>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Dataplatform NL</t>
  </si>
  <si>
    <t>Schiedam</t>
  </si>
  <si>
    <t>contact@schiedam.nl</t>
  </si>
  <si>
    <t/>
  </si>
  <si>
    <t>Zie afzonderlijk PDF- of tekstbestand voor een beschrijving van de inhoud.</t>
  </si>
  <si>
    <t>CC-0</t>
  </si>
  <si>
    <t>nl-NL</t>
  </si>
  <si>
    <t>groen</t>
  </si>
  <si>
    <t>beschikbaar</t>
  </si>
  <si>
    <t>Nee</t>
  </si>
  <si>
    <t>2017-01-19</t>
  </si>
  <si>
    <t>De woningvoorraad in Schiedam op peildatum 1-1-2015, uitgesplitst naar wijk, buurt, huur/koop en type woning.</t>
  </si>
  <si>
    <t>oranje</t>
  </si>
  <si>
    <t>Overzicht van wijkondersteuningsteams in Schiedam.</t>
  </si>
  <si>
    <t xml:space="preserve">De gemeente Schiedam is opgedeeld in wijken en buurten. De bestanden bevatten de volgende attributen:_x000D_
_x000D_
* ID: Een unieke identificatie._x000D_
* TYPE: Aanduiding van het type gebied; 'Buurt' of 'Wijk'._x000D_
* CODE: De algemeen gebruikte code voor het gebied. Deze code is bijvoorbeeld ook terug te vinden in de bestanden uit de Woningkartotheek, en komt overeen met de CBS buurtcodes._x000D_
* NAAM: De officieel vastgestelde naam voor het gebied. Deze kan afwijken van de naam zoals die in sommige andere bestanden gebruikt wordt._x000D_
* PARENT_ID: Eventueel, de ID van het gebied hoger in de hiërarchie waar een gebied toe behoort._x000D_
</t>
  </si>
  <si>
    <t>Overzicht van wijk- en bewonersverenigingen in Schiedam</t>
  </si>
  <si>
    <t>Het aantal werkzoekenden in Schiedam op peildatum 1-1-2014 opgebouwd met data over opleiding, leeftijd en duur.</t>
  </si>
  <si>
    <t>Overzicht van waterleidingputten in Schiedam.</t>
  </si>
  <si>
    <t>Deze dataset geeft de tellingen weer van de Waterschapsverkiezingen in 2015, op basis van stembureau en politieke partij.</t>
  </si>
  <si>
    <t>Deze dataset geeft het aantal vestigingen in Schiedam over 2014 weer, op basis van wijk, leeftijd en herkomst.</t>
  </si>
  <si>
    <t>Deze dataset geeft de tellingen weer van de gemeenteraadsverkiezingen in 2014, op basis van stembureau en politieke partij.</t>
  </si>
  <si>
    <t>Deze dataset geeft de tellingen weer van de Tweede Kamer verkiezing in 2012, op basis van stembureau en politieke partij.</t>
  </si>
  <si>
    <t>Deze dataset geeft de tellingen weer van verkiezing van het Europees Parlement in 2014, op basis van stembureau en politieke partij.</t>
  </si>
  <si>
    <t>Deze dataset geeft de tellingen weer van Provinciale Staten verkiezing in 2015, op basis van stembureau en politieke partij.</t>
  </si>
  <si>
    <t>Overzicht van verkeersregelinstallaties in de gemeente Schiedam</t>
  </si>
  <si>
    <t>Deze dataset toont het aantal binnengemeentelijke verhuizingen in Schiedam over 2014, per vertrekwijk op basis van leeftijd en etniciteit.</t>
  </si>
  <si>
    <t>De informatie in dit Excel bestand is opgedeeld in verschillende tabellen in één werkblad. Elke tabel betreft subsidies onder één gemeentelijke doelstelling.</t>
  </si>
  <si>
    <t>Overzicht van sportaccommodaties in de gemeente Schiedam</t>
  </si>
  <si>
    <t>Overzicht van speelvoorzieningen in Schiedam</t>
  </si>
  <si>
    <t>Eerste gepubliceerde overzicht van scholen en schoolbesturen in Schiedam.</t>
  </si>
  <si>
    <t>De postcodes op peildatum 01-01-2015 per wijk, buurt en straat.</t>
  </si>
  <si>
    <t>Gegevens van peilbuizen t.b.v. de bepaling van grondwaterstanden in de gemeente Schiedam._x000D_
_x000D_
## Toelichting op de velden_x000D_
_x000D_
1. De kolom well_covering_surface_level_reference geeft de straathoogte aan._x000D_
2. De kolom well_properties_well_head betreft de bovenkant van de peilbuis. Deze ligt circa 5cm onder het maaiveld.</t>
  </si>
  <si>
    <t>Openbare verlichting van de gemeente Schiedam.</t>
  </si>
  <si>
    <t>Een overzicht van de laatste 100 nieuwsberichten</t>
  </si>
  <si>
    <t>CC-BY 4.0</t>
  </si>
  <si>
    <t>Overzicht van alle meldingen over de openbare ruimte in Schiedam vanaf 30 juni 2011.</t>
  </si>
  <si>
    <t>Gemeentelijke Monumenten in Schiedam</t>
  </si>
  <si>
    <t>Hierin vindt u de cijfers van geweld misdrijven in Schiedam over 2014 terug, per buurt en wijk.</t>
  </si>
  <si>
    <t>Overzicht van losloopgebieden en hondentoiletten in Schiedam</t>
  </si>
  <si>
    <t>Overzicht van kunstwerken in de openbare ruimte van Schiedam_x000D_
De gemeente Schiedam heeft het beheer van kunst in de openbare ruimte uitbesteed aan Kunstwacht._x000D_
Schiedam heeft Kunstwacht toestemming gegeven de data uit het beheerssysteem van Kunstwacht openbaar te maken. De data zijn eigendom van de gemeente Schiedam.</t>
  </si>
  <si>
    <t>Overzicht van kolken in Schiedam.</t>
  </si>
  <si>
    <t>Overzicht van kinderopvanglocaties in Schiedam.</t>
  </si>
  <si>
    <t>Deze dataset geeft informatie over het aantal geboortes in Schiedam in 2014 op basis van wijk en etniciteit.</t>
  </si>
  <si>
    <t>Overzicht van fietsenrekken in de gemeente Schiedam.</t>
  </si>
  <si>
    <t>- **Beschrijving:** "afdrukken" van de declaraties van Schiedamse burgemeester en wethouders_x000D_
- **Bron:** salarisadministratie Gemeente Schiedam_x000D_
- **Mogelijkheden:** beperkt_x000D_
_x000D_
## Toelichting_x000D_
_x000D_
Voor de uitoefening van de functie van de leden van het college van B en W worden verschillende kosten gemaakt. De richtlijnen voor het al dan niet indienen van een declaratie kunt u lezen in de: [Richtlijn onkostenvergoeding, representatie, diners en ontvangsten College van B&amp;W Gemeente Schiedam 2012](http://www.schiedam.nl/Docs/gemeente/cijfers%20en%20statistiek/Declaraties%20bestuurders/Regeling_declaraties_bestuurders.pdf). Lees ook de [Verordening rechtspositie wethouders gemeente Schiedam](http://www.schiedam.nl/Docs/gemeente/cijfers%20en%20statistiek/Declaraties%20bestuurders/verordening_rechtspositie_2012_wethouders.pdf)._x000D_
 _x000D_
Oudere overzichten zijn te vinden op de [website van de gemeente Schiedam](https://www.schiedam.nl/Bestuur-ampamp-Organisatie-Bestuur-College-van-burgemeester-en-wethouders-Integriteit-politieke-ambtsdragers-Declaraties-bestuurders)._x000D_
 _x000D_
### Wat staat er in de overzichten?_x000D_
_x000D_
Als uitgangspunt geldt, dat alleen functionele kosten worden betaald door de gemeente. Van functionele kosten is sprake als er een directie relatie is tussen de uitgave en de belangen van de gemeente. Deze functionele relatie moet aantoonbaar zijn danwel zeer aannemelijk gemaakt kunnen worden door de bestuurder. _x000D_
 _x000D_
Samenvatting te publiceren kosten:_x000D_
_x000D_
- Specifiek Geregelde Bestuurskosten zoals genoemd in de handreiking Integriteit Politieke Ambtsdragers (VNG); bijvoorbeeld de vergoeding voor dubbele woonlasten;_x000D_
- Overige declaraties via het salaris: kosten die zijn voorgeschoten door de bestuurder en vervolgens via het salaris terugbetaald (zoals reiskosten in de eigen auto);_x000D_
- Facturen die direct door de gemeente betaald zijn, waar één of meerdere bestuurders direct profijt van heeft gehad: te denken valt aan OV reizen op de businesscard, een diner waaraan is deelgenomen of kosten voor het bezoek aan een congres; _x000D_
- Persoonlijke opleidings/vormingskosten</t>
  </si>
  <si>
    <t>Overzicht van bushaltes in de gemeente Schiedam</t>
  </si>
  <si>
    <t>Overzicht van brandkranen en -putten in Schiedam.</t>
  </si>
  <si>
    <t xml:space="preserve">Deze gegevens dienen als metadata t.b.v. [Mijnadres.org][1]. Niet alle hier vermeldde dossiers zijn ook opgenomen in [Mijnadres.org][1]. Dit bestand geeft de toestand weer van 4 september 2015._x000D_
_x000D_
[1]: http://mijnadres.org/_x000D_
_x000D_
</t>
  </si>
  <si>
    <t>Overzicht van bomen in de gemeente Schiedam</t>
  </si>
  <si>
    <t>Deze dataset geeft informatie over het aantal bijstanduitkeringen (peildatum 1-1-2015), uitgesplitst op basis van leeftijd en wijk.</t>
  </si>
  <si>
    <t>Deze dataset geeft de prognose weer voor de ontwikkeling van de bevolking in de gehele stad, uitgeplitst naar leeftijd. Het eerste prognosejaar is 2016 en de prognose loopt door tot 2037.</t>
  </si>
  <si>
    <t>Deze dataset bevat gegevens over leeftijd (in 5 categorieën), etniciteit en geslacht per buurt en wijk.</t>
  </si>
  <si>
    <t>Deze dataset toont het aantal leerlingen per basisschool van 2011-2014.</t>
  </si>
  <si>
    <t>Overzicht van afvalcontainers Schiedam</t>
  </si>
  <si>
    <t>Gemeente</t>
  </si>
  <si>
    <t>Aantal databronnen</t>
  </si>
  <si>
    <t>Inventarisatie sheet DATA.OVERHEID.NL</t>
  </si>
  <si>
    <t xml:space="preserve">Inventariserende organisatie: </t>
  </si>
  <si>
    <t xml:space="preserve">Contactpersoon organisatie: </t>
  </si>
  <si>
    <t xml:space="preserve">Datum: </t>
  </si>
  <si>
    <t>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</si>
</sst>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0"/>
      <color indexed="8"/>
      <name val="Sans"/>
    </font>
    <font>
      <sz val="12"/>
      <color indexed="8"/>
      <name val="Calibri"/>
    </font>
    <font>
      <b/>
      <sz val="14"/>
      <color indexed="9"/>
      <name val="Calibri"/>
    </font>
    <font>
      <b/>
      <sz val="10"/>
      <color indexed="8"/>
      <name val="Sans"/>
    </font>
    <font>
      <sz val="12"/>
      <color indexed="8"/>
      <name val="Calibri"/>
      <family val="2"/>
    </font>
    <font>
      <b/>
      <sz val="18"/>
      <color theme="1"/>
      <name val="Calibri"/>
      <family val="2"/>
      <scheme val="minor"/>
    </font>
  </fonts>
  <fills count="10">
    <fill>
      <patternFill patternType="none"/>
    </fill>
    <fill>
      <patternFill patternType="gray125"/>
    </fill>
    <fill>
      <patternFill patternType="solid">
        <fgColor indexed="59"/>
        <bgColor indexed="60"/>
      </patternFill>
    </fill>
    <fill>
      <patternFill patternType="solid">
        <fgColor indexed="9"/>
        <bgColor indexed="8"/>
      </patternFill>
    </fill>
    <fill>
      <patternFill patternType="solid">
        <fgColor indexed="62"/>
        <bgColor indexed="60"/>
      </patternFill>
    </fill>
    <fill>
      <patternFill patternType="solid">
        <fgColor indexed="63"/>
        <bgColor indexed="60"/>
      </patternFill>
    </fill>
    <fill>
      <patternFill patternType="solid">
        <fgColor indexed="21"/>
        <bgColor indexed="21"/>
      </patternFill>
    </fill>
    <fill>
      <patternFill patternType="solid">
        <fgColor theme="2"/>
        <bgColor indexed="64"/>
      </patternFill>
    </fill>
    <fill>
      <patternFill patternType="solid">
        <fgColor theme="2"/>
        <bgColor indexed="8"/>
      </patternFill>
    </fill>
    <fill>
      <patternFill patternType="solid">
        <fgColor rgb="FFFFFF00"/>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1">
    <xf numFmtId="0" fontId="0" fillId="0" borderId="0"/>
  </cellStyleXfs>
  <cellXfs count="18">
    <xf numFmtId="0" fontId="0" fillId="0" borderId="0" xfId="0"/>
    <xf numFmtId="0" fontId="0" fillId="0" borderId="0" xfId="0" applyNumberFormat="1" applyFont="1" applyFill="1" applyBorder="1" applyAlignment="1" applyProtection="1"/>
    <xf numFmtId="0" fontId="1" fillId="2" borderId="1" xfId="0" quotePrefix="1" applyNumberFormat="1" applyFont="1" applyFill="1" applyBorder="1" applyAlignment="1" applyProtection="1">
      <alignment horizontal="left" vertical="top" wrapText="1"/>
    </xf>
    <xf numFmtId="0" fontId="1" fillId="3" borderId="1" xfId="0" quotePrefix="1" applyNumberFormat="1" applyFont="1" applyFill="1" applyBorder="1" applyAlignment="1" applyProtection="1">
      <alignment horizontal="left" vertical="top" wrapText="1"/>
    </xf>
    <xf numFmtId="0" fontId="1" fillId="4" borderId="1" xfId="0" applyNumberFormat="1" applyFont="1" applyFill="1" applyBorder="1" applyAlignment="1" applyProtection="1">
      <alignment horizontal="left" vertical="top" wrapText="1"/>
    </xf>
    <xf numFmtId="0" fontId="1" fillId="5" borderId="1" xfId="0" applyNumberFormat="1" applyFont="1" applyFill="1" applyBorder="1" applyAlignment="1" applyProtection="1">
      <alignment horizontal="left" vertical="top" wrapText="1"/>
    </xf>
    <xf numFmtId="0" fontId="1" fillId="3" borderId="1" xfId="0" applyNumberFormat="1" applyFont="1" applyFill="1" applyBorder="1" applyAlignment="1" applyProtection="1">
      <alignment horizontal="left" vertical="top" wrapText="1"/>
    </xf>
    <xf numFmtId="0" fontId="2" fillId="6" borderId="2" xfId="0" applyNumberFormat="1" applyFont="1" applyFill="1" applyBorder="1" applyAlignment="1" applyProtection="1">
      <alignment horizontal="left" vertical="top" wrapText="1"/>
    </xf>
    <xf numFmtId="0" fontId="1" fillId="2" borderId="1" xfId="0" applyNumberFormat="1" applyFont="1" applyFill="1" applyBorder="1" applyAlignment="1" applyProtection="1">
      <alignment horizontal="left" vertical="top" wrapText="1"/>
    </xf>
    <xf numFmtId="0" fontId="5" fillId="7" borderId="0" xfId="0" applyFont="1" applyFill="1" applyAlignment="1"/>
    <xf numFmtId="0" fontId="0" fillId="8" borderId="0" xfId="0" applyNumberFormat="1" applyFont="1" applyFill="1" applyBorder="1" applyAlignment="1" applyProtection="1">
      <alignment horizontal="left" vertical="top" wrapText="1"/>
    </xf>
    <xf numFmtId="0" fontId="0" fillId="7" borderId="0" xfId="0" applyFill="1" applyAlignment="1"/>
    <xf numFmtId="0" fontId="0" fillId="7" borderId="0" xfId="0" applyFill="1" applyBorder="1" applyAlignment="1"/>
    <xf numFmtId="0" fontId="3" fillId="8" borderId="0" xfId="0" applyNumberFormat="1" applyFont="1" applyFill="1" applyBorder="1" applyAlignment="1" applyProtection="1">
      <alignment horizontal="left" vertical="top" wrapText="1"/>
    </xf>
    <xf numFmtId="0" fontId="3" fillId="7" borderId="0" xfId="0" quotePrefix="1" applyFont="1" applyFill="1" applyBorder="1" applyAlignment="1"/>
    <xf numFmtId="0" fontId="4" fillId="3" borderId="1" xfId="0" applyNumberFormat="1" applyFont="1" applyFill="1" applyBorder="1" applyAlignment="1" applyProtection="1">
      <alignment horizontal="left" vertical="top" wrapText="1"/>
    </xf>
    <xf numFmtId="0" fontId="4" fillId="2" borderId="1" xfId="0" quotePrefix="1" applyNumberFormat="1" applyFont="1" applyFill="1" applyBorder="1" applyAlignment="1" applyProtection="1">
      <alignment horizontal="left" vertical="top" wrapText="1"/>
    </xf>
    <xf numFmtId="0" fontId="4" fillId="9" borderId="1" xfId="0" applyNumberFormat="1" applyFont="1" applyFill="1" applyBorder="1" applyAlignment="1" applyProtection="1">
      <alignment horizontal="left" vertical="top" wrapText="1"/>
    </xf>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EEEEEE"/>
      <rgbColor rgb="00009080"/>
      <rgbColor rgb="00C7C7C7"/>
      <rgbColor rgb="00F89800"/>
      <rgbColor rgb="0000FC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tabSelected="1" zoomScale="70" zoomScaleNormal="70" zoomScaleSheetLayoutView="1" workbookViewId="0">
      <pane xSplit="3" ySplit="5" topLeftCell="D42" activePane="bottomRight" state="frozen"/>
      <selection pane="topRight" activeCell="D1" sqref="D1"/>
      <selection pane="bottomLeft" activeCell="A6" sqref="A6"/>
      <selection pane="bottomRight" activeCell="A6" sqref="A6"/>
    </sheetView>
  </sheetViews>
  <sheetFormatPr defaultColWidth="11.453125" defaultRowHeight="12.5"/>
  <cols>
    <col min="1" max="1" width="3.81640625" style="1" bestFit="1" customWidth="1"/>
    <col min="2" max="2" width="16.453125"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54296875" style="1" bestFit="1" customWidth="1"/>
    <col min="10" max="10" width="22.81640625" style="1" bestFit="1" customWidth="1"/>
    <col min="11" max="11" width="17.81640625" style="1" customWidth="1"/>
    <col min="12" max="14" width="22.81640625" style="1" bestFit="1" customWidth="1"/>
    <col min="15" max="15" width="16.81640625" style="1" customWidth="1"/>
    <col min="16" max="16" width="15.1796875" style="1" bestFit="1" customWidth="1"/>
    <col min="17" max="17" width="60.81640625" style="1" customWidth="1"/>
    <col min="18" max="16384" width="11.453125" style="1"/>
  </cols>
  <sheetData>
    <row r="1" spans="1:17" ht="23.5">
      <c r="A1" s="9" t="s">
        <v>72</v>
      </c>
      <c r="B1" s="10"/>
      <c r="C1" s="10"/>
      <c r="D1" s="10"/>
      <c r="E1" s="10"/>
      <c r="F1" s="10"/>
      <c r="G1" s="10"/>
      <c r="H1" s="10"/>
      <c r="I1" s="10"/>
      <c r="J1" s="10"/>
      <c r="K1" s="10"/>
      <c r="L1" s="10"/>
      <c r="M1" s="10"/>
      <c r="N1" s="10"/>
      <c r="O1" s="10"/>
      <c r="P1" s="10"/>
      <c r="Q1" s="10"/>
    </row>
    <row r="2" spans="1:17">
      <c r="A2" s="10"/>
      <c r="B2" s="10"/>
      <c r="C2" s="10"/>
      <c r="D2" s="10"/>
      <c r="E2" s="10"/>
      <c r="F2" s="10"/>
      <c r="G2" s="10"/>
      <c r="H2" s="10"/>
      <c r="I2" s="10"/>
      <c r="J2" s="10"/>
      <c r="K2" s="10"/>
      <c r="L2" s="10"/>
      <c r="M2" s="10"/>
      <c r="N2" s="10"/>
      <c r="O2" s="10"/>
      <c r="P2" s="10"/>
      <c r="Q2" s="10"/>
    </row>
    <row r="3" spans="1:17" ht="13">
      <c r="A3" s="11" t="s">
        <v>73</v>
      </c>
      <c r="B3" s="12"/>
      <c r="C3" s="13"/>
      <c r="D3" s="12" t="s">
        <v>74</v>
      </c>
      <c r="E3" s="13"/>
      <c r="F3" s="11" t="s">
        <v>75</v>
      </c>
      <c r="G3" s="14"/>
      <c r="H3" s="11"/>
      <c r="I3" s="10"/>
      <c r="J3" s="10"/>
      <c r="K3" s="10"/>
      <c r="L3" s="10"/>
      <c r="M3" s="10"/>
      <c r="N3" s="10"/>
      <c r="O3" s="10"/>
      <c r="P3" s="10"/>
      <c r="Q3" s="10"/>
    </row>
    <row r="4" spans="1:17">
      <c r="A4" s="10"/>
      <c r="B4" s="10"/>
      <c r="C4" s="10"/>
      <c r="D4" s="10"/>
      <c r="E4" s="10"/>
      <c r="F4" s="10"/>
      <c r="G4" s="10"/>
      <c r="H4" s="10"/>
      <c r="I4" s="10"/>
      <c r="J4" s="10"/>
      <c r="K4" s="10"/>
      <c r="L4" s="10"/>
      <c r="M4" s="10"/>
      <c r="N4" s="10"/>
      <c r="O4" s="10"/>
      <c r="P4" s="10"/>
      <c r="Q4" s="10"/>
    </row>
    <row r="5" spans="1:17" ht="55.5">
      <c r="A5" s="7" t="s">
        <v>0</v>
      </c>
      <c r="B5" s="7" t="s">
        <v>1</v>
      </c>
      <c r="C5" s="7" t="s">
        <v>2</v>
      </c>
      <c r="D5" s="7" t="s">
        <v>3</v>
      </c>
      <c r="E5" s="7" t="s">
        <v>4</v>
      </c>
      <c r="F5" s="7" t="s">
        <v>5</v>
      </c>
      <c r="G5" s="7" t="s">
        <v>6</v>
      </c>
      <c r="H5" s="7" t="s">
        <v>7</v>
      </c>
      <c r="I5" s="7" t="s">
        <v>8</v>
      </c>
      <c r="J5" s="7" t="s">
        <v>9</v>
      </c>
      <c r="K5" s="7" t="s">
        <v>10</v>
      </c>
      <c r="L5" s="7" t="s">
        <v>11</v>
      </c>
      <c r="M5" s="7" t="s">
        <v>12</v>
      </c>
      <c r="N5" s="7" t="s">
        <v>13</v>
      </c>
      <c r="O5" s="7" t="s">
        <v>71</v>
      </c>
      <c r="P5" s="7" t="s">
        <v>14</v>
      </c>
      <c r="Q5" s="7" t="s">
        <v>15</v>
      </c>
    </row>
    <row r="6" spans="1:17" ht="15.5">
      <c r="A6" s="6">
        <v>1</v>
      </c>
      <c r="B6" s="8" t="s">
        <v>16</v>
      </c>
      <c r="C6" s="6" t="str">
        <f>HYPERLINK("http://data.overheid.nl/data/dataset/woningkartotheek-schiedam","Woningkartotheek Schiedam")</f>
        <v>Woningkartotheek Schiedam</v>
      </c>
      <c r="D6" s="8" t="s">
        <v>17</v>
      </c>
      <c r="E6" s="6" t="s">
        <v>18</v>
      </c>
      <c r="F6" s="2" t="s">
        <v>70</v>
      </c>
      <c r="G6" s="6" t="s">
        <v>20</v>
      </c>
      <c r="H6" s="8" t="s">
        <v>21</v>
      </c>
      <c r="I6" s="6" t="s">
        <v>22</v>
      </c>
      <c r="J6" s="5" t="s">
        <v>23</v>
      </c>
      <c r="K6" s="3" t="s">
        <v>19</v>
      </c>
      <c r="L6" s="8" t="s">
        <v>24</v>
      </c>
      <c r="M6" s="6" t="s">
        <v>25</v>
      </c>
      <c r="N6" s="2" t="s">
        <v>26</v>
      </c>
      <c r="O6" s="6">
        <v>2</v>
      </c>
      <c r="P6" s="16"/>
      <c r="Q6" s="15"/>
    </row>
    <row r="7" spans="1:17" ht="31">
      <c r="A7" s="6">
        <v>2</v>
      </c>
      <c r="B7" s="8" t="s">
        <v>16</v>
      </c>
      <c r="C7" s="6" t="str">
        <f>HYPERLINK("http://data.overheid.nl/data/dataset/woningvoorraad","Woningvoorraad")</f>
        <v>Woningvoorraad</v>
      </c>
      <c r="D7" s="8" t="s">
        <v>17</v>
      </c>
      <c r="E7" s="6" t="s">
        <v>18</v>
      </c>
      <c r="F7" s="2" t="s">
        <v>70</v>
      </c>
      <c r="G7" s="6" t="s">
        <v>27</v>
      </c>
      <c r="H7" s="8" t="s">
        <v>21</v>
      </c>
      <c r="I7" s="6" t="s">
        <v>22</v>
      </c>
      <c r="J7" s="4" t="s">
        <v>28</v>
      </c>
      <c r="K7" s="3" t="s">
        <v>19</v>
      </c>
      <c r="L7" s="8" t="s">
        <v>24</v>
      </c>
      <c r="M7" s="6" t="s">
        <v>25</v>
      </c>
      <c r="N7" s="2" t="s">
        <v>26</v>
      </c>
      <c r="O7" s="6">
        <v>1</v>
      </c>
      <c r="P7" s="16"/>
      <c r="Q7" s="15"/>
    </row>
    <row r="8" spans="1:17" ht="15.5">
      <c r="A8" s="6">
        <v>3</v>
      </c>
      <c r="B8" s="8" t="s">
        <v>16</v>
      </c>
      <c r="C8" s="6" t="str">
        <f>HYPERLINK("http://data.overheid.nl/data/dataset/wijkondersteuningsteams-schiedam","Wijkondersteuningsteams Schiedam")</f>
        <v>Wijkondersteuningsteams Schiedam</v>
      </c>
      <c r="D8" s="8" t="s">
        <v>17</v>
      </c>
      <c r="E8" s="6" t="s">
        <v>18</v>
      </c>
      <c r="F8" s="2" t="s">
        <v>70</v>
      </c>
      <c r="G8" s="6" t="s">
        <v>29</v>
      </c>
      <c r="H8" s="8" t="s">
        <v>21</v>
      </c>
      <c r="I8" s="6" t="s">
        <v>22</v>
      </c>
      <c r="J8" s="4" t="s">
        <v>28</v>
      </c>
      <c r="K8" s="3" t="s">
        <v>19</v>
      </c>
      <c r="L8" s="8" t="s">
        <v>24</v>
      </c>
      <c r="M8" s="6" t="s">
        <v>25</v>
      </c>
      <c r="N8" s="2" t="s">
        <v>26</v>
      </c>
      <c r="O8" s="6">
        <v>1</v>
      </c>
      <c r="P8" s="16"/>
      <c r="Q8" s="15"/>
    </row>
    <row r="9" spans="1:17" ht="170.5">
      <c r="A9" s="6">
        <v>4</v>
      </c>
      <c r="B9" s="8" t="s">
        <v>16</v>
      </c>
      <c r="C9" s="6" t="str">
        <f>HYPERLINK("http://data.overheid.nl/data/dataset/wijken-en-buurten-schiedam","Wijken en buurten Schiedam")</f>
        <v>Wijken en buurten Schiedam</v>
      </c>
      <c r="D9" s="8" t="s">
        <v>17</v>
      </c>
      <c r="E9" s="6" t="s">
        <v>18</v>
      </c>
      <c r="F9" s="2" t="s">
        <v>70</v>
      </c>
      <c r="G9" s="6" t="s">
        <v>30</v>
      </c>
      <c r="H9" s="8" t="s">
        <v>21</v>
      </c>
      <c r="I9" s="6" t="s">
        <v>22</v>
      </c>
      <c r="J9" s="4" t="s">
        <v>28</v>
      </c>
      <c r="K9" s="3" t="s">
        <v>19</v>
      </c>
      <c r="L9" s="8" t="s">
        <v>24</v>
      </c>
      <c r="M9" s="6" t="s">
        <v>25</v>
      </c>
      <c r="N9" s="2" t="s">
        <v>26</v>
      </c>
      <c r="O9" s="6">
        <v>1</v>
      </c>
      <c r="P9" s="16"/>
      <c r="Q9" s="15"/>
    </row>
    <row r="10" spans="1:17" ht="15.5">
      <c r="A10" s="6">
        <v>5</v>
      </c>
      <c r="B10" s="8" t="s">
        <v>16</v>
      </c>
      <c r="C10" s="6" t="str">
        <f>HYPERLINK("http://data.overheid.nl/data/dataset/wijk-en-bewonersvereniging-schiedam","Wijk- en bewonersvereniging Schiedam")</f>
        <v>Wijk- en bewonersvereniging Schiedam</v>
      </c>
      <c r="D10" s="8" t="s">
        <v>17</v>
      </c>
      <c r="E10" s="6" t="s">
        <v>18</v>
      </c>
      <c r="F10" s="2" t="s">
        <v>70</v>
      </c>
      <c r="G10" s="6" t="s">
        <v>31</v>
      </c>
      <c r="H10" s="8" t="s">
        <v>21</v>
      </c>
      <c r="I10" s="6" t="s">
        <v>22</v>
      </c>
      <c r="J10" s="4" t="s">
        <v>28</v>
      </c>
      <c r="K10" s="3" t="s">
        <v>19</v>
      </c>
      <c r="L10" s="8" t="s">
        <v>24</v>
      </c>
      <c r="M10" s="6" t="s">
        <v>25</v>
      </c>
      <c r="N10" s="2" t="s">
        <v>26</v>
      </c>
      <c r="O10" s="6">
        <v>1</v>
      </c>
      <c r="P10" s="16"/>
      <c r="Q10" s="15"/>
    </row>
    <row r="11" spans="1:17" ht="31">
      <c r="A11" s="6">
        <v>6</v>
      </c>
      <c r="B11" s="8" t="s">
        <v>16</v>
      </c>
      <c r="C11" s="6" t="str">
        <f>HYPERLINK("http://data.overheid.nl/data/dataset/werkzoekenden-opl-lftd-duur","Werkzoekenden - opl/lftd/duur")</f>
        <v>Werkzoekenden - opl/lftd/duur</v>
      </c>
      <c r="D11" s="8" t="s">
        <v>17</v>
      </c>
      <c r="E11" s="6" t="s">
        <v>18</v>
      </c>
      <c r="F11" s="2" t="s">
        <v>70</v>
      </c>
      <c r="G11" s="6" t="s">
        <v>32</v>
      </c>
      <c r="H11" s="8" t="s">
        <v>21</v>
      </c>
      <c r="I11" s="6" t="s">
        <v>22</v>
      </c>
      <c r="J11" s="4" t="s">
        <v>28</v>
      </c>
      <c r="K11" s="3" t="s">
        <v>19</v>
      </c>
      <c r="L11" s="8" t="s">
        <v>24</v>
      </c>
      <c r="M11" s="6" t="s">
        <v>25</v>
      </c>
      <c r="N11" s="2" t="s">
        <v>26</v>
      </c>
      <c r="O11" s="6">
        <v>1</v>
      </c>
      <c r="P11" s="16"/>
      <c r="Q11" s="15"/>
    </row>
    <row r="12" spans="1:17" ht="15.5">
      <c r="A12" s="6">
        <v>7</v>
      </c>
      <c r="B12" s="8" t="s">
        <v>16</v>
      </c>
      <c r="C12" s="6" t="str">
        <f>HYPERLINK("http://data.overheid.nl/data/dataset/waterleidingputten-schiedam","Waterleidingputten Schiedam")</f>
        <v>Waterleidingputten Schiedam</v>
      </c>
      <c r="D12" s="8" t="s">
        <v>17</v>
      </c>
      <c r="E12" s="6" t="s">
        <v>18</v>
      </c>
      <c r="F12" s="2" t="s">
        <v>70</v>
      </c>
      <c r="G12" s="6" t="s">
        <v>33</v>
      </c>
      <c r="H12" s="8" t="s">
        <v>21</v>
      </c>
      <c r="I12" s="6" t="s">
        <v>22</v>
      </c>
      <c r="J12" s="4" t="s">
        <v>28</v>
      </c>
      <c r="K12" s="3" t="s">
        <v>19</v>
      </c>
      <c r="L12" s="8" t="s">
        <v>24</v>
      </c>
      <c r="M12" s="6" t="s">
        <v>25</v>
      </c>
      <c r="N12" s="2" t="s">
        <v>26</v>
      </c>
      <c r="O12" s="6">
        <v>1</v>
      </c>
      <c r="P12" s="16"/>
      <c r="Q12" s="15"/>
    </row>
    <row r="13" spans="1:17" ht="31">
      <c r="A13" s="6">
        <v>8</v>
      </c>
      <c r="B13" s="8" t="s">
        <v>16</v>
      </c>
      <c r="C13" s="6" t="str">
        <f>HYPERLINK("http://data.overheid.nl/data/dataset/verkiezingen-waterschap-2015","Verkiezingen - Waterschap 2015")</f>
        <v>Verkiezingen - Waterschap 2015</v>
      </c>
      <c r="D13" s="8" t="s">
        <v>17</v>
      </c>
      <c r="E13" s="6" t="s">
        <v>18</v>
      </c>
      <c r="F13" s="2" t="s">
        <v>70</v>
      </c>
      <c r="G13" s="6" t="s">
        <v>34</v>
      </c>
      <c r="H13" s="8" t="s">
        <v>21</v>
      </c>
      <c r="I13" s="6" t="s">
        <v>22</v>
      </c>
      <c r="J13" s="4" t="s">
        <v>28</v>
      </c>
      <c r="K13" s="3" t="s">
        <v>19</v>
      </c>
      <c r="L13" s="8" t="s">
        <v>24</v>
      </c>
      <c r="M13" s="6" t="s">
        <v>25</v>
      </c>
      <c r="N13" s="2" t="s">
        <v>26</v>
      </c>
      <c r="O13" s="6">
        <v>1</v>
      </c>
      <c r="P13" s="16"/>
      <c r="Q13" s="15"/>
    </row>
    <row r="14" spans="1:17" ht="31">
      <c r="A14" s="6">
        <v>9</v>
      </c>
      <c r="B14" s="8" t="s">
        <v>16</v>
      </c>
      <c r="C14" s="6" t="str">
        <f>HYPERLINK("http://data.overheid.nl/data/dataset/vestiging-wijk-leeftijd-herkomst","Vestiging in en vertrek uit Schiedam")</f>
        <v>Vestiging in en vertrek uit Schiedam</v>
      </c>
      <c r="D14" s="8" t="s">
        <v>17</v>
      </c>
      <c r="E14" s="6" t="s">
        <v>18</v>
      </c>
      <c r="F14" s="2" t="s">
        <v>70</v>
      </c>
      <c r="G14" s="6" t="s">
        <v>35</v>
      </c>
      <c r="H14" s="8" t="s">
        <v>21</v>
      </c>
      <c r="I14" s="6" t="s">
        <v>22</v>
      </c>
      <c r="J14" s="4" t="s">
        <v>28</v>
      </c>
      <c r="K14" s="3" t="s">
        <v>19</v>
      </c>
      <c r="L14" s="8" t="s">
        <v>24</v>
      </c>
      <c r="M14" s="6" t="s">
        <v>25</v>
      </c>
      <c r="N14" s="2" t="s">
        <v>26</v>
      </c>
      <c r="O14" s="6">
        <v>4</v>
      </c>
      <c r="P14" s="16"/>
      <c r="Q14" s="15"/>
    </row>
    <row r="15" spans="1:17" ht="31">
      <c r="A15" s="6">
        <v>10</v>
      </c>
      <c r="B15" s="8" t="s">
        <v>16</v>
      </c>
      <c r="C15" s="6" t="str">
        <f>HYPERLINK("http://data.overheid.nl/data/dataset/verkiezingen-gemeenteraad-schiedam","Verkiezingen - Gemeenteraad Schiedam")</f>
        <v>Verkiezingen - Gemeenteraad Schiedam</v>
      </c>
      <c r="D15" s="8" t="s">
        <v>17</v>
      </c>
      <c r="E15" s="6" t="s">
        <v>18</v>
      </c>
      <c r="F15" s="2" t="s">
        <v>70</v>
      </c>
      <c r="G15" s="6" t="s">
        <v>36</v>
      </c>
      <c r="H15" s="8" t="s">
        <v>21</v>
      </c>
      <c r="I15" s="6" t="s">
        <v>22</v>
      </c>
      <c r="J15" s="4" t="s">
        <v>28</v>
      </c>
      <c r="K15" s="3" t="s">
        <v>19</v>
      </c>
      <c r="L15" s="8" t="s">
        <v>24</v>
      </c>
      <c r="M15" s="6" t="s">
        <v>25</v>
      </c>
      <c r="N15" s="2" t="s">
        <v>26</v>
      </c>
      <c r="O15" s="6">
        <v>5</v>
      </c>
      <c r="P15" s="16"/>
      <c r="Q15" s="15"/>
    </row>
    <row r="16" spans="1:17" ht="31">
      <c r="A16" s="6">
        <v>11</v>
      </c>
      <c r="B16" s="8" t="s">
        <v>16</v>
      </c>
      <c r="C16" s="6" t="str">
        <f>HYPERLINK("http://data.overheid.nl/data/dataset/verkiezingen-tweede-kamer-2012-schiedam","Verkiezingen Tweede Kamer Schiedam")</f>
        <v>Verkiezingen Tweede Kamer Schiedam</v>
      </c>
      <c r="D16" s="8" t="s">
        <v>17</v>
      </c>
      <c r="E16" s="6" t="s">
        <v>18</v>
      </c>
      <c r="F16" s="2" t="s">
        <v>70</v>
      </c>
      <c r="G16" s="6" t="s">
        <v>37</v>
      </c>
      <c r="H16" s="8" t="s">
        <v>21</v>
      </c>
      <c r="I16" s="6" t="s">
        <v>22</v>
      </c>
      <c r="J16" s="4" t="s">
        <v>28</v>
      </c>
      <c r="K16" s="3" t="s">
        <v>19</v>
      </c>
      <c r="L16" s="8" t="s">
        <v>24</v>
      </c>
      <c r="M16" s="6" t="s">
        <v>25</v>
      </c>
      <c r="N16" s="2" t="s">
        <v>26</v>
      </c>
      <c r="O16" s="6">
        <v>5</v>
      </c>
      <c r="P16" s="16"/>
      <c r="Q16" s="15"/>
    </row>
    <row r="17" spans="1:17" ht="31">
      <c r="A17" s="6">
        <v>12</v>
      </c>
      <c r="B17" s="8" t="s">
        <v>16</v>
      </c>
      <c r="C17" s="6" t="str">
        <f>HYPERLINK("http://data.overheid.nl/data/dataset/verkiezingen-europees-parlement-2014-schiedam","Verkiezingen Europees Parlement 2014 Schiedam")</f>
        <v>Verkiezingen Europees Parlement 2014 Schiedam</v>
      </c>
      <c r="D17" s="8" t="s">
        <v>17</v>
      </c>
      <c r="E17" s="6" t="s">
        <v>18</v>
      </c>
      <c r="F17" s="2" t="s">
        <v>70</v>
      </c>
      <c r="G17" s="6" t="s">
        <v>38</v>
      </c>
      <c r="H17" s="8" t="s">
        <v>21</v>
      </c>
      <c r="I17" s="6" t="s">
        <v>22</v>
      </c>
      <c r="J17" s="4" t="s">
        <v>28</v>
      </c>
      <c r="K17" s="3" t="s">
        <v>19</v>
      </c>
      <c r="L17" s="8" t="s">
        <v>24</v>
      </c>
      <c r="M17" s="6" t="s">
        <v>25</v>
      </c>
      <c r="N17" s="2" t="s">
        <v>26</v>
      </c>
      <c r="O17" s="6">
        <v>1</v>
      </c>
      <c r="P17" s="16"/>
      <c r="Q17" s="15"/>
    </row>
    <row r="18" spans="1:17" ht="31">
      <c r="A18" s="6">
        <v>13</v>
      </c>
      <c r="B18" s="8" t="s">
        <v>16</v>
      </c>
      <c r="C18" s="6" t="str">
        <f>HYPERLINK("http://data.overheid.nl/data/dataset/verkiezingen-provinciale-staten-schiedam","Verkiezingen - Provinciale Staten Schiedam")</f>
        <v>Verkiezingen - Provinciale Staten Schiedam</v>
      </c>
      <c r="D18" s="8" t="s">
        <v>17</v>
      </c>
      <c r="E18" s="6" t="s">
        <v>18</v>
      </c>
      <c r="F18" s="2" t="s">
        <v>70</v>
      </c>
      <c r="G18" s="6" t="s">
        <v>39</v>
      </c>
      <c r="H18" s="8" t="s">
        <v>21</v>
      </c>
      <c r="I18" s="6" t="s">
        <v>22</v>
      </c>
      <c r="J18" s="4" t="s">
        <v>28</v>
      </c>
      <c r="K18" s="3" t="s">
        <v>19</v>
      </c>
      <c r="L18" s="8" t="s">
        <v>24</v>
      </c>
      <c r="M18" s="6" t="s">
        <v>25</v>
      </c>
      <c r="N18" s="2" t="s">
        <v>26</v>
      </c>
      <c r="O18" s="6">
        <v>4</v>
      </c>
      <c r="P18" s="16"/>
      <c r="Q18" s="15"/>
    </row>
    <row r="19" spans="1:17" ht="15.5">
      <c r="A19" s="6">
        <v>14</v>
      </c>
      <c r="B19" s="8" t="s">
        <v>16</v>
      </c>
      <c r="C19" s="6" t="str">
        <f>HYPERLINK("http://data.overheid.nl/data/dataset/verkeersregelinstallaties-schiedam","Verkeersregelinstallaties Schiedam")</f>
        <v>Verkeersregelinstallaties Schiedam</v>
      </c>
      <c r="D19" s="8" t="s">
        <v>17</v>
      </c>
      <c r="E19" s="6" t="s">
        <v>18</v>
      </c>
      <c r="F19" s="2" t="s">
        <v>70</v>
      </c>
      <c r="G19" s="6" t="s">
        <v>40</v>
      </c>
      <c r="H19" s="8" t="s">
        <v>21</v>
      </c>
      <c r="I19" s="6" t="s">
        <v>22</v>
      </c>
      <c r="J19" s="4" t="s">
        <v>28</v>
      </c>
      <c r="K19" s="3" t="s">
        <v>19</v>
      </c>
      <c r="L19" s="8" t="s">
        <v>24</v>
      </c>
      <c r="M19" s="6" t="s">
        <v>25</v>
      </c>
      <c r="N19" s="2" t="s">
        <v>26</v>
      </c>
      <c r="O19" s="6">
        <v>1</v>
      </c>
      <c r="P19" s="16"/>
      <c r="Q19" s="6"/>
    </row>
    <row r="20" spans="1:17" ht="31">
      <c r="A20" s="6">
        <v>15</v>
      </c>
      <c r="B20" s="8" t="s">
        <v>16</v>
      </c>
      <c r="C20" s="6" t="str">
        <f>HYPERLINK("http://data.overheid.nl/data/dataset/verhuizingen-binnengemeentelijk-vertrekwijk","Verhuizingen Schiedam 2014")</f>
        <v>Verhuizingen Schiedam 2014</v>
      </c>
      <c r="D20" s="8" t="s">
        <v>17</v>
      </c>
      <c r="E20" s="6" t="s">
        <v>18</v>
      </c>
      <c r="F20" s="2" t="s">
        <v>70</v>
      </c>
      <c r="G20" s="6" t="s">
        <v>41</v>
      </c>
      <c r="H20" s="8" t="s">
        <v>21</v>
      </c>
      <c r="I20" s="6" t="s">
        <v>22</v>
      </c>
      <c r="J20" s="4" t="s">
        <v>28</v>
      </c>
      <c r="K20" s="3" t="s">
        <v>19</v>
      </c>
      <c r="L20" s="8" t="s">
        <v>24</v>
      </c>
      <c r="M20" s="6" t="s">
        <v>25</v>
      </c>
      <c r="N20" s="2" t="s">
        <v>26</v>
      </c>
      <c r="O20" s="6">
        <v>3</v>
      </c>
      <c r="P20" s="16"/>
      <c r="Q20" s="6"/>
    </row>
    <row r="21" spans="1:17" ht="31">
      <c r="A21" s="6">
        <v>16</v>
      </c>
      <c r="B21" s="8" t="s">
        <v>16</v>
      </c>
      <c r="C21" s="6" t="str">
        <f>HYPERLINK("http://data.overheid.nl/data/dataset/subsidieregister-schiedam","Subsidieregister Schiedam")</f>
        <v>Subsidieregister Schiedam</v>
      </c>
      <c r="D21" s="8" t="s">
        <v>17</v>
      </c>
      <c r="E21" s="6" t="s">
        <v>18</v>
      </c>
      <c r="F21" s="2" t="s">
        <v>70</v>
      </c>
      <c r="G21" s="6" t="s">
        <v>42</v>
      </c>
      <c r="H21" s="8" t="s">
        <v>21</v>
      </c>
      <c r="I21" s="6" t="s">
        <v>22</v>
      </c>
      <c r="J21" s="4" t="s">
        <v>28</v>
      </c>
      <c r="K21" s="3" t="s">
        <v>19</v>
      </c>
      <c r="L21" s="8" t="s">
        <v>24</v>
      </c>
      <c r="M21" s="17" t="s">
        <v>76</v>
      </c>
      <c r="N21" s="2" t="s">
        <v>26</v>
      </c>
      <c r="O21" s="6">
        <v>5</v>
      </c>
      <c r="P21" s="16"/>
      <c r="Q21" s="15"/>
    </row>
    <row r="22" spans="1:17" ht="15.5">
      <c r="A22" s="6">
        <v>17</v>
      </c>
      <c r="B22" s="8" t="s">
        <v>16</v>
      </c>
      <c r="C22" s="6" t="str">
        <f>HYPERLINK("http://data.overheid.nl/data/dataset/sportaccomodaties-schiedam","Sportaccomodaties Schiedam")</f>
        <v>Sportaccomodaties Schiedam</v>
      </c>
      <c r="D22" s="8" t="s">
        <v>17</v>
      </c>
      <c r="E22" s="6" t="s">
        <v>18</v>
      </c>
      <c r="F22" s="2" t="s">
        <v>70</v>
      </c>
      <c r="G22" s="6" t="s">
        <v>43</v>
      </c>
      <c r="H22" s="8" t="s">
        <v>21</v>
      </c>
      <c r="I22" s="6" t="s">
        <v>22</v>
      </c>
      <c r="J22" s="4" t="s">
        <v>28</v>
      </c>
      <c r="K22" s="3" t="s">
        <v>19</v>
      </c>
      <c r="L22" s="8" t="s">
        <v>24</v>
      </c>
      <c r="M22" s="17" t="s">
        <v>76</v>
      </c>
      <c r="N22" s="2" t="s">
        <v>26</v>
      </c>
      <c r="O22" s="6">
        <v>1</v>
      </c>
      <c r="P22" s="16"/>
      <c r="Q22" s="15"/>
    </row>
    <row r="23" spans="1:17" ht="15.5">
      <c r="A23" s="6">
        <v>18</v>
      </c>
      <c r="B23" s="8" t="s">
        <v>16</v>
      </c>
      <c r="C23" s="6" t="str">
        <f>HYPERLINK("http://data.overheid.nl/data/dataset/speelvoorzieningen-schiedam","Speelvoorzieningen Schiedam")</f>
        <v>Speelvoorzieningen Schiedam</v>
      </c>
      <c r="D23" s="8" t="s">
        <v>17</v>
      </c>
      <c r="E23" s="6" t="s">
        <v>18</v>
      </c>
      <c r="F23" s="2" t="s">
        <v>70</v>
      </c>
      <c r="G23" s="6" t="s">
        <v>44</v>
      </c>
      <c r="H23" s="8" t="s">
        <v>21</v>
      </c>
      <c r="I23" s="6" t="s">
        <v>22</v>
      </c>
      <c r="J23" s="4" t="s">
        <v>28</v>
      </c>
      <c r="K23" s="3" t="s">
        <v>19</v>
      </c>
      <c r="L23" s="8" t="s">
        <v>24</v>
      </c>
      <c r="M23" s="6" t="s">
        <v>25</v>
      </c>
      <c r="N23" s="2" t="s">
        <v>26</v>
      </c>
      <c r="O23" s="6">
        <v>1</v>
      </c>
      <c r="P23" s="16"/>
      <c r="Q23" s="6"/>
    </row>
    <row r="24" spans="1:17" ht="15.5">
      <c r="A24" s="6">
        <v>19</v>
      </c>
      <c r="B24" s="8" t="s">
        <v>16</v>
      </c>
      <c r="C24" s="6" t="str">
        <f>HYPERLINK("http://data.overheid.nl/data/dataset/scholen-en-schoolbesturen-schiedam","Scholen en schoolbesturen Schiedam")</f>
        <v>Scholen en schoolbesturen Schiedam</v>
      </c>
      <c r="D24" s="8" t="s">
        <v>17</v>
      </c>
      <c r="E24" s="6" t="s">
        <v>18</v>
      </c>
      <c r="F24" s="2" t="s">
        <v>70</v>
      </c>
      <c r="G24" s="6" t="s">
        <v>45</v>
      </c>
      <c r="H24" s="8" t="s">
        <v>21</v>
      </c>
      <c r="I24" s="6" t="s">
        <v>22</v>
      </c>
      <c r="J24" s="4" t="s">
        <v>28</v>
      </c>
      <c r="K24" s="3" t="s">
        <v>19</v>
      </c>
      <c r="L24" s="8" t="s">
        <v>24</v>
      </c>
      <c r="M24" s="6" t="s">
        <v>25</v>
      </c>
      <c r="N24" s="2" t="s">
        <v>26</v>
      </c>
      <c r="O24" s="6">
        <v>2</v>
      </c>
      <c r="P24" s="16"/>
      <c r="Q24" s="6"/>
    </row>
    <row r="25" spans="1:17" ht="15.5">
      <c r="A25" s="6">
        <v>20</v>
      </c>
      <c r="B25" s="8" t="s">
        <v>16</v>
      </c>
      <c r="C25" s="6" t="str">
        <f>HYPERLINK("http://data.overheid.nl/data/dataset/postcodes-schiedam-wijk-buurt-straat","Postcodes Schiedam - wijk - buurt - straat")</f>
        <v>Postcodes Schiedam - wijk - buurt - straat</v>
      </c>
      <c r="D25" s="8" t="s">
        <v>17</v>
      </c>
      <c r="E25" s="6" t="s">
        <v>18</v>
      </c>
      <c r="F25" s="2" t="s">
        <v>70</v>
      </c>
      <c r="G25" s="6" t="s">
        <v>46</v>
      </c>
      <c r="H25" s="8" t="s">
        <v>21</v>
      </c>
      <c r="I25" s="6" t="s">
        <v>22</v>
      </c>
      <c r="J25" s="4" t="s">
        <v>28</v>
      </c>
      <c r="K25" s="3" t="s">
        <v>19</v>
      </c>
      <c r="L25" s="8" t="s">
        <v>24</v>
      </c>
      <c r="M25" s="6" t="s">
        <v>25</v>
      </c>
      <c r="N25" s="2" t="s">
        <v>26</v>
      </c>
      <c r="O25" s="6">
        <v>1</v>
      </c>
      <c r="P25" s="16"/>
      <c r="Q25" s="6"/>
    </row>
    <row r="26" spans="1:17" ht="108.5">
      <c r="A26" s="6">
        <v>21</v>
      </c>
      <c r="B26" s="8" t="s">
        <v>16</v>
      </c>
      <c r="C26" s="6" t="str">
        <f>HYPERLINK("http://data.overheid.nl/data/dataset/peilbuizen-grondwater-schiedam","Peilbuizen grondwater Schiedam")</f>
        <v>Peilbuizen grondwater Schiedam</v>
      </c>
      <c r="D26" s="8" t="s">
        <v>17</v>
      </c>
      <c r="E26" s="6" t="s">
        <v>18</v>
      </c>
      <c r="F26" s="2" t="s">
        <v>70</v>
      </c>
      <c r="G26" s="6" t="s">
        <v>47</v>
      </c>
      <c r="H26" s="8" t="s">
        <v>21</v>
      </c>
      <c r="I26" s="6" t="s">
        <v>22</v>
      </c>
      <c r="J26" s="4" t="s">
        <v>28</v>
      </c>
      <c r="K26" s="3" t="s">
        <v>19</v>
      </c>
      <c r="L26" s="8" t="s">
        <v>24</v>
      </c>
      <c r="M26" s="6" t="s">
        <v>25</v>
      </c>
      <c r="N26" s="2" t="s">
        <v>26</v>
      </c>
      <c r="O26" s="6">
        <v>2</v>
      </c>
      <c r="P26" s="16"/>
      <c r="Q26" s="6"/>
    </row>
    <row r="27" spans="1:17" ht="15.5">
      <c r="A27" s="6">
        <v>22</v>
      </c>
      <c r="B27" s="8" t="s">
        <v>16</v>
      </c>
      <c r="C27" s="6" t="str">
        <f>HYPERLINK("http://data.overheid.nl/data/dataset/ovl-schiedam","OVL Schiedam")</f>
        <v>OVL Schiedam</v>
      </c>
      <c r="D27" s="8" t="s">
        <v>17</v>
      </c>
      <c r="E27" s="6" t="s">
        <v>18</v>
      </c>
      <c r="F27" s="2" t="s">
        <v>70</v>
      </c>
      <c r="G27" s="6" t="s">
        <v>48</v>
      </c>
      <c r="H27" s="8" t="s">
        <v>21</v>
      </c>
      <c r="I27" s="6" t="s">
        <v>22</v>
      </c>
      <c r="J27" s="4" t="s">
        <v>28</v>
      </c>
      <c r="K27" s="3" t="s">
        <v>19</v>
      </c>
      <c r="L27" s="8" t="s">
        <v>24</v>
      </c>
      <c r="M27" s="6" t="s">
        <v>25</v>
      </c>
      <c r="N27" s="2" t="s">
        <v>26</v>
      </c>
      <c r="O27" s="6">
        <v>1</v>
      </c>
      <c r="P27" s="16"/>
      <c r="Q27" s="6"/>
    </row>
    <row r="28" spans="1:17" ht="15.5">
      <c r="A28" s="6">
        <v>23</v>
      </c>
      <c r="B28" s="8" t="s">
        <v>16</v>
      </c>
      <c r="C28" s="6" t="str">
        <f>HYPERLINK("http://data.overheid.nl/data/dataset/nieuwsberichten-website-schiedam","Nieuwsberichten Website Schiedam")</f>
        <v>Nieuwsberichten Website Schiedam</v>
      </c>
      <c r="D28" s="8" t="s">
        <v>17</v>
      </c>
      <c r="E28" s="6" t="s">
        <v>18</v>
      </c>
      <c r="F28" s="2" t="s">
        <v>70</v>
      </c>
      <c r="G28" s="6" t="s">
        <v>49</v>
      </c>
      <c r="H28" s="8" t="s">
        <v>50</v>
      </c>
      <c r="I28" s="6" t="s">
        <v>22</v>
      </c>
      <c r="J28" s="4" t="s">
        <v>28</v>
      </c>
      <c r="K28" s="3" t="s">
        <v>19</v>
      </c>
      <c r="L28" s="8" t="s">
        <v>24</v>
      </c>
      <c r="M28" s="6" t="s">
        <v>25</v>
      </c>
      <c r="N28" s="2" t="s">
        <v>26</v>
      </c>
      <c r="O28" s="6">
        <v>6</v>
      </c>
      <c r="P28" s="16"/>
      <c r="Q28" s="6"/>
    </row>
    <row r="29" spans="1:17" ht="15.5">
      <c r="A29" s="6">
        <v>24</v>
      </c>
      <c r="B29" s="8" t="s">
        <v>16</v>
      </c>
      <c r="C29" s="6" t="str">
        <f>HYPERLINK("http://data.overheid.nl/data/dataset/mor","Meldingen Openbare Ruimte Schiedam")</f>
        <v>Meldingen Openbare Ruimte Schiedam</v>
      </c>
      <c r="D29" s="8" t="s">
        <v>17</v>
      </c>
      <c r="E29" s="6" t="s">
        <v>18</v>
      </c>
      <c r="F29" s="2" t="s">
        <v>70</v>
      </c>
      <c r="G29" s="6" t="s">
        <v>51</v>
      </c>
      <c r="H29" s="8" t="s">
        <v>21</v>
      </c>
      <c r="I29" s="6" t="s">
        <v>22</v>
      </c>
      <c r="J29" s="4" t="s">
        <v>28</v>
      </c>
      <c r="K29" s="3" t="s">
        <v>19</v>
      </c>
      <c r="L29" s="8" t="s">
        <v>24</v>
      </c>
      <c r="M29" s="17" t="s">
        <v>76</v>
      </c>
      <c r="N29" s="2" t="s">
        <v>26</v>
      </c>
      <c r="O29" s="6">
        <v>1</v>
      </c>
      <c r="P29" s="16"/>
      <c r="Q29" s="15"/>
    </row>
    <row r="30" spans="1:17" ht="15.5">
      <c r="A30" s="6">
        <v>25</v>
      </c>
      <c r="B30" s="8" t="s">
        <v>16</v>
      </c>
      <c r="C30" s="6" t="str">
        <f>HYPERLINK("http://data.overheid.nl/data/dataset/monumenten-schiedam","Gemeentelijke Monumenten Schiedam")</f>
        <v>Gemeentelijke Monumenten Schiedam</v>
      </c>
      <c r="D30" s="8" t="s">
        <v>17</v>
      </c>
      <c r="E30" s="6" t="s">
        <v>18</v>
      </c>
      <c r="F30" s="2" t="s">
        <v>70</v>
      </c>
      <c r="G30" s="6" t="s">
        <v>52</v>
      </c>
      <c r="H30" s="8" t="s">
        <v>21</v>
      </c>
      <c r="I30" s="6" t="s">
        <v>22</v>
      </c>
      <c r="J30" s="4" t="s">
        <v>28</v>
      </c>
      <c r="K30" s="3" t="s">
        <v>19</v>
      </c>
      <c r="L30" s="8" t="s">
        <v>24</v>
      </c>
      <c r="M30" s="17" t="s">
        <v>76</v>
      </c>
      <c r="N30" s="2" t="s">
        <v>26</v>
      </c>
      <c r="O30" s="6">
        <v>2</v>
      </c>
      <c r="P30" s="16"/>
      <c r="Q30" s="15"/>
    </row>
    <row r="31" spans="1:17" ht="15.5">
      <c r="A31" s="6">
        <v>26</v>
      </c>
      <c r="B31" s="8" t="s">
        <v>16</v>
      </c>
      <c r="C31" s="6" t="str">
        <f>HYPERLINK("http://data.overheid.nl/data/dataset/misdrijf-geweld","Misdrijven Schiedam")</f>
        <v>Misdrijven Schiedam</v>
      </c>
      <c r="D31" s="8" t="s">
        <v>17</v>
      </c>
      <c r="E31" s="6" t="s">
        <v>18</v>
      </c>
      <c r="F31" s="2" t="s">
        <v>70</v>
      </c>
      <c r="G31" s="6" t="s">
        <v>53</v>
      </c>
      <c r="H31" s="8" t="s">
        <v>21</v>
      </c>
      <c r="I31" s="6" t="s">
        <v>22</v>
      </c>
      <c r="J31" s="4" t="s">
        <v>28</v>
      </c>
      <c r="K31" s="3" t="s">
        <v>19</v>
      </c>
      <c r="L31" s="8" t="s">
        <v>24</v>
      </c>
      <c r="M31" s="6" t="s">
        <v>25</v>
      </c>
      <c r="N31" s="2" t="s">
        <v>26</v>
      </c>
      <c r="O31" s="6">
        <v>4</v>
      </c>
      <c r="P31" s="16"/>
      <c r="Q31" s="6"/>
    </row>
    <row r="32" spans="1:17" ht="15.5">
      <c r="A32" s="6">
        <v>27</v>
      </c>
      <c r="B32" s="8" t="s">
        <v>16</v>
      </c>
      <c r="C32" s="6" t="str">
        <f>HYPERLINK("http://data.overheid.nl/data/dataset/losloopgebieden-honden","Losloopgebieden Honden")</f>
        <v>Losloopgebieden Honden</v>
      </c>
      <c r="D32" s="8" t="s">
        <v>17</v>
      </c>
      <c r="E32" s="6" t="s">
        <v>18</v>
      </c>
      <c r="F32" s="2" t="s">
        <v>70</v>
      </c>
      <c r="G32" s="6" t="s">
        <v>54</v>
      </c>
      <c r="H32" s="8" t="s">
        <v>21</v>
      </c>
      <c r="I32" s="6" t="s">
        <v>22</v>
      </c>
      <c r="J32" s="4" t="s">
        <v>28</v>
      </c>
      <c r="K32" s="3" t="s">
        <v>19</v>
      </c>
      <c r="L32" s="8" t="s">
        <v>24</v>
      </c>
      <c r="M32" s="17" t="s">
        <v>76</v>
      </c>
      <c r="N32" s="2" t="s">
        <v>26</v>
      </c>
      <c r="O32" s="6">
        <v>7</v>
      </c>
      <c r="P32" s="16"/>
      <c r="Q32" s="15"/>
    </row>
    <row r="33" spans="1:17" ht="77.5">
      <c r="A33" s="6">
        <v>28</v>
      </c>
      <c r="B33" s="8" t="s">
        <v>16</v>
      </c>
      <c r="C33" s="6" t="str">
        <f>HYPERLINK("http://data.overheid.nl/data/dataset/kunstwerken-openbare-ruimte-schiedam","Kunstwerken Schiedam")</f>
        <v>Kunstwerken Schiedam</v>
      </c>
      <c r="D33" s="8" t="s">
        <v>17</v>
      </c>
      <c r="E33" s="6" t="s">
        <v>18</v>
      </c>
      <c r="F33" s="2" t="s">
        <v>70</v>
      </c>
      <c r="G33" s="6" t="s">
        <v>55</v>
      </c>
      <c r="H33" s="8" t="s">
        <v>21</v>
      </c>
      <c r="I33" s="6" t="s">
        <v>22</v>
      </c>
      <c r="J33" s="4" t="s">
        <v>28</v>
      </c>
      <c r="K33" s="3" t="s">
        <v>19</v>
      </c>
      <c r="L33" s="8" t="s">
        <v>24</v>
      </c>
      <c r="M33" s="17" t="s">
        <v>76</v>
      </c>
      <c r="N33" s="2" t="s">
        <v>26</v>
      </c>
      <c r="O33" s="6">
        <v>1</v>
      </c>
      <c r="P33" s="16"/>
      <c r="Q33" s="15"/>
    </row>
    <row r="34" spans="1:17" ht="15.5">
      <c r="A34" s="6">
        <v>29</v>
      </c>
      <c r="B34" s="8" t="s">
        <v>16</v>
      </c>
      <c r="C34" s="6" t="str">
        <f>HYPERLINK("http://data.overheid.nl/data/dataset/kolken-schiedam","Kolken Schiedam")</f>
        <v>Kolken Schiedam</v>
      </c>
      <c r="D34" s="8" t="s">
        <v>17</v>
      </c>
      <c r="E34" s="6" t="s">
        <v>18</v>
      </c>
      <c r="F34" s="2" t="s">
        <v>70</v>
      </c>
      <c r="G34" s="6" t="s">
        <v>56</v>
      </c>
      <c r="H34" s="8" t="s">
        <v>21</v>
      </c>
      <c r="I34" s="6" t="s">
        <v>22</v>
      </c>
      <c r="J34" s="4" t="s">
        <v>28</v>
      </c>
      <c r="K34" s="3" t="s">
        <v>19</v>
      </c>
      <c r="L34" s="8" t="s">
        <v>24</v>
      </c>
      <c r="M34" s="6" t="s">
        <v>25</v>
      </c>
      <c r="N34" s="2" t="s">
        <v>26</v>
      </c>
      <c r="O34" s="6">
        <v>1</v>
      </c>
      <c r="P34" s="16"/>
      <c r="Q34" s="6"/>
    </row>
    <row r="35" spans="1:17" ht="15.5">
      <c r="A35" s="6">
        <v>30</v>
      </c>
      <c r="B35" s="8" t="s">
        <v>16</v>
      </c>
      <c r="C35" s="6" t="str">
        <f>HYPERLINK("http://data.overheid.nl/data/dataset/kinderopvang-schiedam","Kinderopvang Schiedam")</f>
        <v>Kinderopvang Schiedam</v>
      </c>
      <c r="D35" s="8" t="s">
        <v>17</v>
      </c>
      <c r="E35" s="6" t="s">
        <v>18</v>
      </c>
      <c r="F35" s="2" t="s">
        <v>70</v>
      </c>
      <c r="G35" s="6" t="s">
        <v>57</v>
      </c>
      <c r="H35" s="8" t="s">
        <v>21</v>
      </c>
      <c r="I35" s="6" t="s">
        <v>22</v>
      </c>
      <c r="J35" s="4" t="s">
        <v>28</v>
      </c>
      <c r="K35" s="3" t="s">
        <v>19</v>
      </c>
      <c r="L35" s="8" t="s">
        <v>24</v>
      </c>
      <c r="M35" s="6" t="s">
        <v>25</v>
      </c>
      <c r="N35" s="2" t="s">
        <v>26</v>
      </c>
      <c r="O35" s="6">
        <v>1</v>
      </c>
      <c r="P35" s="16"/>
      <c r="Q35" s="6"/>
    </row>
    <row r="36" spans="1:17" ht="31">
      <c r="A36" s="6">
        <v>31</v>
      </c>
      <c r="B36" s="8" t="s">
        <v>16</v>
      </c>
      <c r="C36" s="6" t="str">
        <f>HYPERLINK("http://data.overheid.nl/data/dataset/geboortes-wijk-etniciteit","Geboortes en sterfte Schiedam")</f>
        <v>Geboortes en sterfte Schiedam</v>
      </c>
      <c r="D36" s="8" t="s">
        <v>17</v>
      </c>
      <c r="E36" s="6" t="s">
        <v>18</v>
      </c>
      <c r="F36" s="2" t="s">
        <v>70</v>
      </c>
      <c r="G36" s="6" t="s">
        <v>58</v>
      </c>
      <c r="H36" s="8" t="s">
        <v>21</v>
      </c>
      <c r="I36" s="6" t="s">
        <v>22</v>
      </c>
      <c r="J36" s="4" t="s">
        <v>28</v>
      </c>
      <c r="K36" s="3" t="s">
        <v>19</v>
      </c>
      <c r="L36" s="8" t="s">
        <v>24</v>
      </c>
      <c r="M36" s="6" t="s">
        <v>25</v>
      </c>
      <c r="N36" s="2" t="s">
        <v>26</v>
      </c>
      <c r="O36" s="6">
        <v>4</v>
      </c>
      <c r="P36" s="16"/>
      <c r="Q36" s="6"/>
    </row>
    <row r="37" spans="1:17" ht="15.5">
      <c r="A37" s="6">
        <v>32</v>
      </c>
      <c r="B37" s="8" t="s">
        <v>16</v>
      </c>
      <c r="C37" s="6" t="str">
        <f>HYPERLINK("http://data.overheid.nl/data/dataset/fietsenrekken-schiedam","Fietsenrekken Schiedam")</f>
        <v>Fietsenrekken Schiedam</v>
      </c>
      <c r="D37" s="8" t="s">
        <v>17</v>
      </c>
      <c r="E37" s="6" t="s">
        <v>18</v>
      </c>
      <c r="F37" s="2" t="s">
        <v>70</v>
      </c>
      <c r="G37" s="6" t="s">
        <v>59</v>
      </c>
      <c r="H37" s="8" t="s">
        <v>21</v>
      </c>
      <c r="I37" s="6" t="s">
        <v>22</v>
      </c>
      <c r="J37" s="4" t="s">
        <v>28</v>
      </c>
      <c r="K37" s="3" t="s">
        <v>19</v>
      </c>
      <c r="L37" s="8" t="s">
        <v>24</v>
      </c>
      <c r="M37" s="6" t="s">
        <v>25</v>
      </c>
      <c r="N37" s="2" t="s">
        <v>26</v>
      </c>
      <c r="O37" s="6">
        <v>1</v>
      </c>
      <c r="P37" s="16"/>
      <c r="Q37" s="6"/>
    </row>
    <row r="38" spans="1:17" ht="120.75" customHeight="1">
      <c r="A38" s="6">
        <v>33</v>
      </c>
      <c r="B38" s="8" t="s">
        <v>16</v>
      </c>
      <c r="C38" s="6" t="str">
        <f>HYPERLINK("http://data.overheid.nl/data/dataset/declaraties-bestuurders-schiedam","Declaraties Bestuurders Schiedam")</f>
        <v>Declaraties Bestuurders Schiedam</v>
      </c>
      <c r="D38" s="8" t="s">
        <v>17</v>
      </c>
      <c r="E38" s="6" t="s">
        <v>18</v>
      </c>
      <c r="F38" s="2" t="s">
        <v>70</v>
      </c>
      <c r="G38" s="3" t="s">
        <v>60</v>
      </c>
      <c r="H38" s="8" t="s">
        <v>21</v>
      </c>
      <c r="I38" s="6" t="s">
        <v>22</v>
      </c>
      <c r="J38" s="4" t="s">
        <v>28</v>
      </c>
      <c r="K38" s="3" t="s">
        <v>19</v>
      </c>
      <c r="L38" s="8" t="s">
        <v>24</v>
      </c>
      <c r="M38" s="6" t="s">
        <v>25</v>
      </c>
      <c r="N38" s="2" t="s">
        <v>26</v>
      </c>
      <c r="O38" s="6">
        <v>3</v>
      </c>
      <c r="P38" s="16"/>
      <c r="Q38" s="6"/>
    </row>
    <row r="39" spans="1:17" ht="15.5">
      <c r="A39" s="6">
        <v>34</v>
      </c>
      <c r="B39" s="8" t="s">
        <v>16</v>
      </c>
      <c r="C39" s="6" t="str">
        <f>HYPERLINK("http://data.overheid.nl/data/dataset/bushaltes-gemeente-schiedam","Bushaltes gemeente Schiedam")</f>
        <v>Bushaltes gemeente Schiedam</v>
      </c>
      <c r="D39" s="8" t="s">
        <v>17</v>
      </c>
      <c r="E39" s="6" t="s">
        <v>18</v>
      </c>
      <c r="F39" s="2" t="s">
        <v>70</v>
      </c>
      <c r="G39" s="6" t="s">
        <v>61</v>
      </c>
      <c r="H39" s="8" t="s">
        <v>50</v>
      </c>
      <c r="I39" s="6" t="s">
        <v>22</v>
      </c>
      <c r="J39" s="4" t="s">
        <v>28</v>
      </c>
      <c r="K39" s="3" t="s">
        <v>19</v>
      </c>
      <c r="L39" s="8" t="s">
        <v>24</v>
      </c>
      <c r="M39" s="6" t="s">
        <v>25</v>
      </c>
      <c r="N39" s="2" t="s">
        <v>26</v>
      </c>
      <c r="O39" s="6">
        <v>2</v>
      </c>
      <c r="P39" s="16"/>
      <c r="Q39" s="6"/>
    </row>
    <row r="40" spans="1:17" ht="15.5">
      <c r="A40" s="6">
        <v>35</v>
      </c>
      <c r="B40" s="8" t="s">
        <v>16</v>
      </c>
      <c r="C40" s="6" t="str">
        <f>HYPERLINK("http://data.overheid.nl/data/dataset/brandkranen-en-putten-schiedam","Brandkranen en -putten Schiedam")</f>
        <v>Brandkranen en -putten Schiedam</v>
      </c>
      <c r="D40" s="8" t="s">
        <v>17</v>
      </c>
      <c r="E40" s="6" t="s">
        <v>18</v>
      </c>
      <c r="F40" s="2" t="s">
        <v>70</v>
      </c>
      <c r="G40" s="6" t="s">
        <v>62</v>
      </c>
      <c r="H40" s="8" t="s">
        <v>21</v>
      </c>
      <c r="I40" s="6" t="s">
        <v>22</v>
      </c>
      <c r="J40" s="4" t="s">
        <v>28</v>
      </c>
      <c r="K40" s="3" t="s">
        <v>19</v>
      </c>
      <c r="L40" s="8" t="s">
        <v>24</v>
      </c>
      <c r="M40" s="6" t="s">
        <v>25</v>
      </c>
      <c r="N40" s="2" t="s">
        <v>26</v>
      </c>
      <c r="O40" s="6">
        <v>1</v>
      </c>
      <c r="P40" s="16"/>
      <c r="Q40" s="6"/>
    </row>
    <row r="41" spans="1:17" ht="93">
      <c r="A41" s="6">
        <v>36</v>
      </c>
      <c r="B41" s="8" t="s">
        <v>16</v>
      </c>
      <c r="C41" s="6" t="str">
        <f>HYPERLINK("http://data.overheid.nl/data/dataset/bouwdossiers-gemeentearchief-schiedam","Bouwdossiers Gemeentearchief Schiedam")</f>
        <v>Bouwdossiers Gemeentearchief Schiedam</v>
      </c>
      <c r="D41" s="8" t="s">
        <v>17</v>
      </c>
      <c r="E41" s="6" t="s">
        <v>18</v>
      </c>
      <c r="F41" s="2" t="s">
        <v>70</v>
      </c>
      <c r="G41" s="6" t="s">
        <v>63</v>
      </c>
      <c r="H41" s="8" t="s">
        <v>21</v>
      </c>
      <c r="I41" s="6" t="s">
        <v>22</v>
      </c>
      <c r="J41" s="4" t="s">
        <v>28</v>
      </c>
      <c r="K41" s="3" t="s">
        <v>19</v>
      </c>
      <c r="L41" s="8" t="s">
        <v>24</v>
      </c>
      <c r="M41" s="6" t="s">
        <v>25</v>
      </c>
      <c r="N41" s="2" t="s">
        <v>26</v>
      </c>
      <c r="O41" s="6">
        <v>1</v>
      </c>
      <c r="P41" s="16"/>
      <c r="Q41" s="6"/>
    </row>
    <row r="42" spans="1:17" ht="15.5">
      <c r="A42" s="6">
        <v>37</v>
      </c>
      <c r="B42" s="8" t="s">
        <v>16</v>
      </c>
      <c r="C42" s="6" t="str">
        <f>HYPERLINK("http://data.overheid.nl/data/dataset/bomen-schiedam","Bomen Schiedam")</f>
        <v>Bomen Schiedam</v>
      </c>
      <c r="D42" s="8" t="s">
        <v>17</v>
      </c>
      <c r="E42" s="6" t="s">
        <v>18</v>
      </c>
      <c r="F42" s="2" t="s">
        <v>70</v>
      </c>
      <c r="G42" s="6" t="s">
        <v>64</v>
      </c>
      <c r="H42" s="8" t="s">
        <v>21</v>
      </c>
      <c r="I42" s="6" t="s">
        <v>22</v>
      </c>
      <c r="J42" s="4" t="s">
        <v>28</v>
      </c>
      <c r="K42" s="3" t="s">
        <v>19</v>
      </c>
      <c r="L42" s="8" t="s">
        <v>24</v>
      </c>
      <c r="M42" s="6" t="s">
        <v>25</v>
      </c>
      <c r="N42" s="2" t="s">
        <v>26</v>
      </c>
      <c r="O42" s="6">
        <v>1</v>
      </c>
      <c r="P42" s="16"/>
      <c r="Q42" s="6"/>
    </row>
    <row r="43" spans="1:17" ht="31">
      <c r="A43" s="6">
        <v>38</v>
      </c>
      <c r="B43" s="8" t="s">
        <v>16</v>
      </c>
      <c r="C43" s="6" t="str">
        <f>HYPERLINK("http://data.overheid.nl/data/dataset/bijstandsuitkeringen","Bijstandsuitkeringen Schiedam")</f>
        <v>Bijstandsuitkeringen Schiedam</v>
      </c>
      <c r="D43" s="8" t="s">
        <v>17</v>
      </c>
      <c r="E43" s="6" t="s">
        <v>18</v>
      </c>
      <c r="F43" s="2" t="s">
        <v>70</v>
      </c>
      <c r="G43" s="6" t="s">
        <v>65</v>
      </c>
      <c r="H43" s="8" t="s">
        <v>21</v>
      </c>
      <c r="I43" s="6" t="s">
        <v>22</v>
      </c>
      <c r="J43" s="4" t="s">
        <v>28</v>
      </c>
      <c r="K43" s="3" t="s">
        <v>19</v>
      </c>
      <c r="L43" s="8" t="s">
        <v>24</v>
      </c>
      <c r="M43" s="6" t="s">
        <v>25</v>
      </c>
      <c r="N43" s="2" t="s">
        <v>26</v>
      </c>
      <c r="O43" s="6">
        <v>2</v>
      </c>
      <c r="P43" s="16"/>
      <c r="Q43" s="6"/>
    </row>
    <row r="44" spans="1:17" ht="31">
      <c r="A44" s="6">
        <v>39</v>
      </c>
      <c r="B44" s="8" t="s">
        <v>16</v>
      </c>
      <c r="C44" s="6" t="str">
        <f>HYPERLINK("http://data.overheid.nl/data/dataset/bevolkingsprognoses-schiedam","Bevolkingsprognoses Schiedam")</f>
        <v>Bevolkingsprognoses Schiedam</v>
      </c>
      <c r="D44" s="8" t="s">
        <v>17</v>
      </c>
      <c r="E44" s="6" t="s">
        <v>18</v>
      </c>
      <c r="F44" s="2" t="s">
        <v>70</v>
      </c>
      <c r="G44" s="6" t="s">
        <v>66</v>
      </c>
      <c r="H44" s="8" t="s">
        <v>21</v>
      </c>
      <c r="I44" s="6" t="s">
        <v>22</v>
      </c>
      <c r="J44" s="4" t="s">
        <v>28</v>
      </c>
      <c r="K44" s="3" t="s">
        <v>19</v>
      </c>
      <c r="L44" s="8" t="s">
        <v>24</v>
      </c>
      <c r="M44" s="6" t="s">
        <v>25</v>
      </c>
      <c r="N44" s="2" t="s">
        <v>26</v>
      </c>
      <c r="O44" s="6">
        <v>10</v>
      </c>
      <c r="P44" s="16"/>
      <c r="Q44" s="6"/>
    </row>
    <row r="45" spans="1:17" ht="31">
      <c r="A45" s="6">
        <v>40</v>
      </c>
      <c r="B45" s="8" t="s">
        <v>16</v>
      </c>
      <c r="C45" s="6" t="str">
        <f>HYPERLINK("http://data.overheid.nl/data/dataset/bevolking-schiedam","Bevolking Schiedam")</f>
        <v>Bevolking Schiedam</v>
      </c>
      <c r="D45" s="8" t="s">
        <v>17</v>
      </c>
      <c r="E45" s="6" t="s">
        <v>18</v>
      </c>
      <c r="F45" s="2" t="s">
        <v>70</v>
      </c>
      <c r="G45" s="6" t="s">
        <v>67</v>
      </c>
      <c r="H45" s="8" t="s">
        <v>21</v>
      </c>
      <c r="I45" s="6" t="s">
        <v>22</v>
      </c>
      <c r="J45" s="4" t="s">
        <v>28</v>
      </c>
      <c r="K45" s="3" t="s">
        <v>19</v>
      </c>
      <c r="L45" s="8" t="s">
        <v>24</v>
      </c>
      <c r="M45" s="6" t="s">
        <v>25</v>
      </c>
      <c r="N45" s="2" t="s">
        <v>26</v>
      </c>
      <c r="O45" s="6">
        <v>4</v>
      </c>
      <c r="P45" s="16"/>
      <c r="Q45" s="6"/>
    </row>
    <row r="46" spans="1:17" ht="15.5">
      <c r="A46" s="6">
        <v>41</v>
      </c>
      <c r="B46" s="8" t="s">
        <v>16</v>
      </c>
      <c r="C46" s="6" t="str">
        <f>HYPERLINK("http://data.overheid.nl/data/dataset/basisscholen-schiedam-aantal-leerlingen","Basisscholen Schiedam - aantal leerlingen")</f>
        <v>Basisscholen Schiedam - aantal leerlingen</v>
      </c>
      <c r="D46" s="8" t="s">
        <v>17</v>
      </c>
      <c r="E46" s="6" t="s">
        <v>18</v>
      </c>
      <c r="F46" s="2" t="s">
        <v>70</v>
      </c>
      <c r="G46" s="6" t="s">
        <v>68</v>
      </c>
      <c r="H46" s="8" t="s">
        <v>21</v>
      </c>
      <c r="I46" s="6" t="s">
        <v>22</v>
      </c>
      <c r="J46" s="4" t="s">
        <v>28</v>
      </c>
      <c r="K46" s="3" t="s">
        <v>19</v>
      </c>
      <c r="L46" s="8" t="s">
        <v>24</v>
      </c>
      <c r="M46" s="6" t="s">
        <v>25</v>
      </c>
      <c r="N46" s="2" t="s">
        <v>26</v>
      </c>
      <c r="O46" s="6">
        <v>3</v>
      </c>
      <c r="P46" s="16"/>
      <c r="Q46" s="6"/>
    </row>
    <row r="47" spans="1:17" ht="15.5">
      <c r="A47" s="6">
        <v>42</v>
      </c>
      <c r="B47" s="8" t="s">
        <v>16</v>
      </c>
      <c r="C47" s="6" t="str">
        <f>HYPERLINK("http://data.overheid.nl/data/dataset/afvalcontainers-schiedam","Afvalcontainers Schiedam")</f>
        <v>Afvalcontainers Schiedam</v>
      </c>
      <c r="D47" s="8" t="s">
        <v>17</v>
      </c>
      <c r="E47" s="6" t="s">
        <v>18</v>
      </c>
      <c r="F47" s="2" t="s">
        <v>70</v>
      </c>
      <c r="G47" s="6" t="s">
        <v>69</v>
      </c>
      <c r="H47" s="8" t="s">
        <v>21</v>
      </c>
      <c r="I47" s="6" t="s">
        <v>22</v>
      </c>
      <c r="J47" s="4" t="s">
        <v>28</v>
      </c>
      <c r="K47" s="3" t="s">
        <v>19</v>
      </c>
      <c r="L47" s="8" t="s">
        <v>24</v>
      </c>
      <c r="M47" s="17" t="s">
        <v>76</v>
      </c>
      <c r="N47" s="2" t="s">
        <v>26</v>
      </c>
      <c r="O47" s="6">
        <v>1</v>
      </c>
      <c r="P47" s="16"/>
      <c r="Q47" s="15"/>
    </row>
  </sheetData>
  <pageMargins left="1" right="1" top="1.6666666666666667" bottom="1.6666666666666667" header="1" footer="1"/>
  <pageSetup paperSize="9" firstPageNumber="4294967295" fitToWidth="0" fitToHeight="0" orientation="portrait"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Gebruiker</dc:creator>
  <cp:lastModifiedBy>Gebruiker</cp:lastModifiedBy>
  <dcterms:created xsi:type="dcterms:W3CDTF">2017-01-19T10:52:15Z</dcterms:created>
  <dcterms:modified xsi:type="dcterms:W3CDTF">2017-06-12T07:33:48Z</dcterms:modified>
</cp:coreProperties>
</file>