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D:\Inventarisatie 2017 publiceerbaar\Rijksoverheid\Ministerie van Infrastructuur &amp; Milieu\"/>
    </mc:Choice>
  </mc:AlternateContent>
  <bookViews>
    <workbookView xWindow="0" yWindow="0" windowWidth="2340" windowHeight="0"/>
  </bookViews>
  <sheets>
    <sheet name="data.overheid.nl dataset" sheetId="1" r:id="rId1"/>
  </sheets>
  <definedNames>
    <definedName name="_xlnm.Print_Area" localSheetId="0">#REF!</definedName>
    <definedName name="_xlnm.Sheet_Title" localSheetId="0">"data.overheid.nl dataset"</definedName>
  </definedNames>
  <calcPr calcId="171027" concurrentCalc="0"/>
</workbook>
</file>

<file path=xl/calcChain.xml><?xml version="1.0" encoding="utf-8"?>
<calcChain xmlns="http://schemas.openxmlformats.org/spreadsheetml/2006/main">
  <c r="C6" i="1" l="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alcChain>
</file>

<file path=xl/sharedStrings.xml><?xml version="1.0" encoding="utf-8"?>
<sst xmlns="http://schemas.openxmlformats.org/spreadsheetml/2006/main" count="1179" uniqueCount="125">
  <si>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</si>
  <si>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</si>
  <si>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</si>
  <si>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</si>
  <si>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</si>
  <si>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</si>
  <si>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</si>
  <si>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</si>
  <si>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</si>
  <si>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</si>
  <si>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</si>
  <si>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</si>
  <si>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</si>
  <si>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</si>
  <si>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</si>
  <si>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</si>
  <si>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Nationaal Georegister</t>
  </si>
  <si>
    <t>KNMI</t>
  </si>
  <si>
    <t>datacentrum@knmi.nl</t>
  </si>
  <si>
    <t>Getransformeerde tijdreeksen op dagbasis voor de KNMI'14 klimaatscenario's voor de tijdshorizonten 2030, 2050 en 2085 voor referentieverdamping (Makkink) voor verschillende stations in Nederland (herzien 2015)
Ook te downloaden via  http://www.klimaatscenarios.nl/toekomstig_weer/transformatie/index.html</t>
  </si>
  <si>
    <t>Publiek Domein</t>
  </si>
  <si>
    <t>nl-NL</t>
  </si>
  <si>
    <t>groen</t>
  </si>
  <si>
    <t/>
  </si>
  <si>
    <t>beschikbaar</t>
  </si>
  <si>
    <t>Nee</t>
  </si>
  <si>
    <t>2017-01-18</t>
  </si>
  <si>
    <t>Getransformeerde tijdreeksen op dagbasis voor de KNMI'14 klimaatscenario's voor de tijdshorizonten 2030, 2050 en 2085 voor neerslag (bovenkant range verandering extreme dagneerslag) voor verschillende stations in Nederland (herzien 2015)
Ook te downloaden via  http://www.klimaatscenarios.nl/toekomstig_weer/transformatie/index.html</t>
  </si>
  <si>
    <t>Getransformeerde tijdreeksen op dagbasis voor de KNMI'14 klimaatscenario's voor de tijdshorizonten 2030, 2050 en 2085 voor neerslag (onderkant range verandering extreme dagneerslag) voor verschillende stations in Nederland (herzien 2015)
Ook te downloaden via  http://www.klimaatscenarios.nl/toekomstig_weer/transformatie/index.html</t>
  </si>
  <si>
    <t>Getransformeerde tijdreeksen op dagbasis voor de KNMI'14 klimaatscenario's voor de tijdshorizonten 2030, 2050 en 2085 voor neerslag (centrale waarde range verandering extreme dagneerslag) voor verschillende stations in Nederland (herzien 2015)
Ook te downloaden via  http://www.klimaatscenarios.nl/toekomstig_weer/transformatie/index.html</t>
  </si>
  <si>
    <t>Getransformeerde tijdreeksen op dagbasis voor de KNMI'14 klimaatscenario's voor de tijdshorizonten 2030, 2050 en 2085 voor minimum  temperatuur voor verschillende stations in Nederland (herzien 2015)
Ook te downloaden via  http://www.klimaatscenarios.nl/toekomstig_weer/transformatie/index.html</t>
  </si>
  <si>
    <t>Getransformeerde tijdreeksen op dagbasis voor de KNMI'14 klimaatscenario's voor de tijdshorizonten 2030, 2050 en 2085 voor maximum  temperatuur voor verschillende stations in Nederland (herzien 2015)
Ook te downloaden via  http://www.klimaatscenarios.nl/toekomstig_weer/transformatie/index.html</t>
  </si>
  <si>
    <t>Getransformeerde tijdreeksen op dagbasis voor de KNMI'14 klimaatscenario's voor de tijdshorizonten 2030, 2050 en 2085 voor globale straling voor verschillende stations in Nederland (herzien 2015)
Ook te downloaden via  http://www.klimaatscenarios.nl/toekomstig_weer/transformatie/index.html</t>
  </si>
  <si>
    <t>Getransformeerde tijdreeksen op dagbasis voor de KNMI'14 klimaatscenario's voor de tijdshorizonten 2030, 2050 en 2085 voor gemiddelde  temperatuur voor verschillende stations in Nederland (herzien 2015)
Ook te downloaden via  http://www.klimaatscenarios.nl/toekomstig_weer/transformatie/index.html</t>
  </si>
  <si>
    <t>-VOORLOPIGE ONGEVALIDEERDE DATA-
Grid bestanden van de dagelijkse ongevalideerde neerslagsom in Nederland. Gebaseerd op + 100-300 observaties  van het vrijwilligersnetwerk. Het tijdsinterval is 08:00-08:00 UT. Grids worden berekend op basis van ongevalideerde data (beperkt aantal stations) zodra de gegevens binnen zijn, meestal rond 14:00. Op de gegevens is alleen automatische pre-validatie toegepast. De complete gevalideerde data is te vinden in dataset Rd1.</t>
  </si>
  <si>
    <t>This dataset contains information about the KNMI network of observations stations in the Netherlands that consists of 33 automatic weather stations on land, 15 wind poles in coastal areas and 13 automatic weather stations on North Sea platforms. Each station operates one of more sensors to observe temperature, relative humidity, wind, air pressure, visibility, radiation, precipitation, cloudiness, snow depth, soil temperature and present weather.</t>
  </si>
  <si>
    <t>CC-0</t>
  </si>
  <si>
    <t>en-UK</t>
  </si>
  <si>
    <t>De KNW-atlas is windklimatologie (en o.a. temperatuur) gebaseerd op 35 jaar (1979-2013) meteorologische metingen die op een fysisch consistente manier zijn samengevat in een 3D representatie m.b.v. ERA-Interim. Lees de handleiding op de KNW website: http://www.knmi.nl/samenw/knw. De ERA-Interim her-analyse is m.b.v. weermodel HARMONIE op een hogere horizontale resolutie gebracht (gridafstand 2,5 bij 2,5 km). Vervolgens is de ERA-Interim/HARMONIE dataset geijkt met metingen van de CABAUW-meetmast en de windscheringscorrectie die daaruit volgde, is voor de hele dataset toegepast. Het resultaat is de KNW-atlas.</t>
  </si>
  <si>
    <t>Gecodeerde, actuele synoptische gegevens per uur van alle parameters afkomstig van de beschikbare meetstations in het nationaal meteorologisch meetnet. De gegevens worden verstrekt in de WMO codevorm FM94 BUFR.</t>
  </si>
  <si>
    <t>Historische gridbestanden van  dagelijkse Makkink verdamping  in Nederland van 1910-1980. Berekend op basis van zonneschijnduur gemeten op 5 waarneemstations.</t>
  </si>
  <si>
    <t>Historische gridbestanden van dagelijkse neerslagsom in Nederland van 1910-2010. Gebaseerd op 102 gehomogeniseerde observaties van het vrijwilligersnetwerk. Het tijdsinterval is 08:00-08:00 UT.</t>
  </si>
  <si>
    <t>KNMI14 scenario data: Referentie 1981-2010.
Grid bestanden van dagelijkse neerslagsom in Nederland. Gebaseerd op 294 observaties  van het vrijwilligersnetwerk. Het tijdsinterval is 08:00-08:00 UT.</t>
  </si>
  <si>
    <t>Actuele roosterpunt informatie in de vorm van geselecteerde velden uit het originele rekengebied van het High Resolution Limited Area Model (HIRLAM) van het KNMI. Het betreft hier de modellevel parameters vanaf het oppervlak tot ongeveer 3 km hoogte en twee druklevels met een uurlijkse output frekwentie. Voor meer details zie: http://www.knmi.nl/datacentrum/catalogus/catalogus/content/nl-nwp-lam-grid-p6.htm</t>
  </si>
  <si>
    <t>Actuele roosterpunt informatie in de vorm van geselecteerde velden uit het originele rekengebied van het High Resolution Limited Area Model (HIRLAM) van het KNMI. Het betreft hier de parameters nabij het oppervlak en gepostprocesste parameters met een uurlijkse output frekwentie. Voor meer details zie: http://www.knmi.nl/datacentrum/catalogus/catalogus/content/nl-nwp-lam-grid-p5.htm</t>
  </si>
  <si>
    <t>Actuele roosterpunt informatie in de vorm van geselecteerde velden uit het originele rekengebied van het High Resolution Limited Area Model (HIRLAM) van het KNMI. Het betreft hier de parameters nabij het oppervlak en gepostprocesste parameters met een uurlijkse output frekwentie. Voor meer details zie: http://www.knmi.nl/datacentrum/catalogus/catalogus/content/nl-nwp-lam-grid-p4.htm</t>
  </si>
  <si>
    <t>Actuele roosterpunt informatie in de vorm van geselecteerde velden uit het originele rekengebied van het High Resolution Limited Area Model (HIRLAM) van het KNMI. Het betreft hier de parameters op de onderste 7 modellevels met een 3-uurlijkse output frekwentie. Voor meer details zie: http://www.knmi.nl/datacentrum/catalogus/catalogus/content/nl-nwp-lam-grid-p3.2.htm</t>
  </si>
  <si>
    <t>Actuele roosterpunt informatie in de vorm van geselecteerde velden uit het originele rekengebied van het High Resolution Limited Area Model (HIRLAM) van het KNMI. Het betreft hier de parameters op modellevels met een 3-uurlijkse output frekwentie. Voor meer details zie: http://www.knmi.nl/datacentrum/catalogus/catalogus/content/nl-nwp-lam-grid-p3.1.htm</t>
  </si>
  <si>
    <t>Actuele roosterpunt informatie in de vorm van geselecteerde velden uit het originele rekengebied van het High Resolution Limited Area Model (HIRLAM) van het KNMI. Het betreft hier de parameters van het eennaonderste modelniveau of op druklevels met een 3-uurlijkse outputfrekwentie. Voor meer informatie zie: http://www.knmi.nl/datacentrum/catalogus/catalogus/content/nl-nwp-lam-grid-p2.htm</t>
  </si>
  <si>
    <t>Actuele roosterpunt informatie in de vorm van geselecteerde velden uit het originele rekengebied van het High Resolution Limited Area Model (HIRLAM) van het KNMI. Het betreft hier de parameters op of nabij het modeloppervlak en gepostprocesste parameters zoals grenslaaghoogte en bedekkingsgraad met een outputfrekwentie van 1 uur. Voor meer details zie: http://www.knmi.nl/datacentrum/catalogus/catalogus/content/nl-nwp-lam-grid-p1.htm</t>
  </si>
  <si>
    <t>Actuele roosterpunt informatie (regulier lat-lon) van geselecteerde velden uit het HARMONIE model van het KNMI. Het betreft parameters op en nabij het oppervlak en gepostprocesste output met een uurlijkse output frekwentie. Voor meer details zie: http://projects.knmi.nl/datacentrum/catalogus/catalogus/catalogus-gegevens-overzicht.html</t>
  </si>
  <si>
    <t>Archief van grid bestanden van 3-uur neerslagaccumulaties uit radar en regenmeters. Radar gegevens gemeten op 1500 m boven Nederland en omstreken worden gecorrigeerd met de regenmetergegevens uit de 32 automatiche weerstations van het KNMI. Het tijdsinterval is 1 uur. Gegevens zijn samengevoegd tot een .tar bestand per dag.</t>
  </si>
  <si>
    <t>KNMI14 scenario data: 2050 WH.
Grid bestanden van dagelijkse neerslagsom in Nederland. Gebaseerd op 294 observaties  van het vrijwilligersnetwerk. Het tijdsinterval is 08:00-08:00 UT.</t>
  </si>
  <si>
    <t>Gridbestanden van dagelijkse Makkink verdamping in Nederland. Gebaseerd op 14 automatische waarneemstations. De dataset is de referentiedataset voor de KNMI'14 vergridde scenariodata..</t>
  </si>
  <si>
    <t>KNMI14 dagelijkse scenariodata: 2050 WH.
Grid bestanden van dagelijkse Makkink verdamping in Nederland. Gebaseerd op 14 automatische waarneemstations.</t>
  </si>
  <si>
    <t>In het kader van een langdurige samenwerking tussen Japan en het KNMI – gericht op de reconstructie van het klimaat van Japan in het pre-instrumentale tijdperk – onderzochten we de vooral visuele weergegevens in de dagboeken van het hoofd van de Nederlandse handelspost op het eiland Decima vlak bij Nagasaki. In een pilotstudie hebben we de januari maanden in de periode 1700-1860 geëxtraheerd. In een vervolgstudie zijn alle maanden in de periode 1817-1823 geëxtraheerd. In die periode was Jan Cock Blomhoff hoofd van de handelspost. Samen met de daarna geëxtraheerde Von Siebold data (een aanvullend project), geeft de Cock Blomhoff data een gedetailleerd beeld van het dagelijkse weer van het eiland Kyushy in de 19e eeuw. Met dit rapport worden ook alle data toegankelijk gemaakt en zijn daarmee beschikbaar voor verdere analyse.</t>
  </si>
  <si>
    <t>Volume gegevens van radarreflectiviteit (ongecorrigeerd en gecorrigeerd voor grondecho's), radiele snelheid en spreiding in radiele snelheid voor de radar in Den Helder. Het tijdsinterval is 5 minuten. Bestanden in deze dataset zijn voor de afgelopen 24 uur. Zie de dataset radar_tar_volume_denhelder/1.0 voor een archief.</t>
  </si>
  <si>
    <t>Volume gegevens van radarreflectiviteit (ongecorrigeerd en gecorrigeerd voor grondecho's), radiele snelheid en spreiding in radiele snelheid voor de radar in De Bilt. Het tijdsinterval is 5 minuten. Bestanden in deze dataset zijn voor de afgelopen 24 uur. Zie de dataset radar_tar_volume_debilt/1.0 voor een archief.</t>
  </si>
  <si>
    <t>Grid bestanden van radarreflectiviteit op 1500 m boven Nederland en omstreken. Gebaseerd op 4 radarscans van twee radars in De Bilt en Den Helder. Het tijdsinterval is 5 minuten. Bestanden in deze dataset zijn voor de afgelopen 24 uur. Zie de dataset radar_tar_refl_composites/1.0 voor een archief.</t>
  </si>
  <si>
    <t>Hazard kaarten, gepubliceerd door het KMNI. De laatste versie (v2) is gepubliceerd op 30 juni 2016. Eerdere versies zijn gepubliceerd in oktober 2015 (v1) en december 2013 (v0). De hazard kaart geeft de “peak ground acceleration” (PGA, versnelling van de bodem voor de periode T = 0.01 s) op het maaiveld. De eenheid van de versnelling is in [g] (9.82 m/s^2). De hazard kaart is berekend voor de provincie Groningen in noord Nederland. Specificaties van de hazard kaarten zijn beschreven in de bijhorende technische rapporten: 
http://www.knmi.nl/kennis-en-datacentrum/publicatie/probabilistic-seismic-hazard-analysis-for-induced-earthquakes-in-groningen-2013,
http://www.knmi.nl/kennis-en-datacentrum/publicatie/probabilistic-seismic-hazard-analysis-for-induced-earthquakes-in-groningen-update-2015,
http://www.knmi.nl/kennis-en-datacentrum/publicatie/probabilistic-seismic-hazard-analysis-for-induced-earthquakes-in-groningen-update-june-2016</t>
  </si>
  <si>
    <t>Grid bestanden van gemiddelde jaartemperatuur in Nederland over de periode 1981-2010 (normaalperiode). Gebaseerd op 28 automatische waarneemstations</t>
  </si>
  <si>
    <t>Grid bestanden van dagelijkse neerslagsom in Nederland. Gebaseerd op +- 300 observaties  van het vrijwilligersnetwerk. Het tijdsinterval is 08:00-08:00 UT. Grids worden berekend op basis van gevalideerde data met een vertraging van 4 weken. Versie 5 heeft een nieuw constant grid-extent.</t>
  </si>
  <si>
    <t>Grid bestanden van dagelijkse Makkink verdamping in Nederland. Gebaseerd op 7-32 automatische waarneemstations. In versie 2 is het grid extent groter gemaakt en in alle files identiek.</t>
  </si>
  <si>
    <t>Grid bestanden van gemiddelde minimum maandtemperatuur in Nederland over de periode 1981-2010 (normaalperiode). Gebaseerd op 28 automatische waarneemstations</t>
  </si>
  <si>
    <t>2017-01-17</t>
  </si>
  <si>
    <t>Grid bestanden van gemiddelde maximum maandtemperatuur in Nederland over de periode 1981-2010 (normaalperiode). Gebaseerd op 28 automatische waarneemstations</t>
  </si>
  <si>
    <t>Grid bestanden van gemiddelde maximum jaartemperatuur in Nederland over de periode 1981-2010 (normaalperiode). Gebaseerd op 28 automatische waarneemstations
Grid bestanden van gemiddelde minimum jaartemperatuur in Nederland over de periode 1981-2010 (normaalperiode). Gebaseerd op 28 automatische waarneemstations</t>
  </si>
  <si>
    <t>Grid bestanden van gemiddelde minimum jaartemperatuur in Nederland over de periode 1981-2010 (normaalperiode). Gebaseerd op 28 automatische waarneemstations
Grid bestanden van gemiddelde minimum jaartemperatuur in Nederland over de periode 1981-2010 (normaalperiode). Gebaseerd op 28 automatische waarneemstations</t>
  </si>
  <si>
    <t>KNMI14 scenario data: 2085 WL.
Grid bestanden van dagelijkse neerslagsom in Nederland. Gebaseerd op 294 observaties  van het vrijwilligersnetwerk. Het tijdsinterval is 08:00-08:00 UT.</t>
  </si>
  <si>
    <t>KNMI14 scenario data: 2085 WH.
Grid bestanden van dagelijkse neerslagsom in Nederland. Gebaseerd op 294 observaties  van het vrijwilligersnetwerk. Het tijdsinterval is 08:00-08:00 UT.</t>
  </si>
  <si>
    <t>KNMI14 scenario data: 2085 GL.
Grid bestanden van dagelijkse neerslagsom in Nederland. Gebaseerd op 294 observaties  van het vrijwilligersnetwerk. Het tijdsinterval is 08:00-08:00 UT.</t>
  </si>
  <si>
    <t>KNMI14 scenario data: 2085 GH.
Grid bestanden van dagelijkse neerslagsom in Nederland. Gebaseerd op 294 observaties  van het vrijwilligersnetwerk. Het tijdsinterval is 08:00-08:00 UT.</t>
  </si>
  <si>
    <t>KNMI14 scenario data: 2050 WL.
Grid bestanden van dagelijkse neerslagsom in Nederland. Gebaseerd op 294 observaties  van het vrijwilligersnetwerk. Het tijdsinterval is 08:00-08:00 UT.</t>
  </si>
  <si>
    <t>KNMI14 scenario data: 2050 GL.
Grid bestanden van dagelijkse neerslagsom in Nederland. Gebaseerd op 294 observaties  van het vrijwilligersnetwerk. Het tijdsinterval is 08:00-08:00 UT.</t>
  </si>
  <si>
    <t>KNMI14 scenario data: 2050 GH.
Grid bestanden van dagelijkse neerslagsom in Nederland. Gebaseerd op 294 observaties  van het vrijwilligersnetwerk. Het tijdsinterval is 08:00-08:00 UT.</t>
  </si>
  <si>
    <t>Grid bestanden van dagelijkse gemiddelde temperatuur in Nederland. Gebaseerd op 34 automatische waarneemstations.</t>
  </si>
  <si>
    <t>Grid bestanden van radar echotophoogten boven Nederland en omstreken. Gebaseerd op 14 radarscans van twee radars in De Bilt en Den Helder. Het tijdsinterval is 5 minuten. Bestanden in deze dataset zijn voor de afgelopen 24 uur. Zie de dataset radar_tar_echotopheight_5min/1.0 voor een archief.</t>
  </si>
  <si>
    <t>Grid bestanden van gemiddelde jaarlijkse neerslag in Nederland. Gebaseerd op +- 300 observaties  van het vrijwilligersnetwerk.</t>
  </si>
  <si>
    <t>Grid bestanden van gemiddelde maandelijkse neerslag in Nederland. Gebaseerd op +- 300 observaties  van het vrijwilligersnetwerk.</t>
  </si>
  <si>
    <t>Grid bestanden van gemiddelde maandtemperatuur in Nederland over de periode 1981-2010 (normaalperiode). Gebaseerd op 28 automatische waarneemstations</t>
  </si>
  <si>
    <t>Composiet beeldgegevens over zeven dagen van de oppervlaktetemperatuur van de Noordzee en Nederlandse kustwateren.</t>
  </si>
  <si>
    <t>Composiet beeldgegevens over zeven dagen van de oppervlaktetemperatuur van de Europese kustwateren.</t>
  </si>
  <si>
    <t>Gridbestanden van dagelijkse minimum temperatuur in Nederland. Gebaseerd op 33-35 automatische waarneemstations van het KNMI.</t>
  </si>
  <si>
    <t>Gridbestanden van dagelijkse maximum temperatuur in Nederland. Gebaseerd op 33-35 automatische waarneemstations van het KNMI.</t>
  </si>
  <si>
    <t>Maandelijks gemiddelde ozon velden van MSR. De MSR dataset is gebaseerd op een 30-jaar data assimilatie run met 14 gecorrigeerde  satelliet datasets als invoer.  De data zijn beschiikbaar op een grid van 1× 1 1/2° voor de periode 1978–2008. De 14 totaal ozon datasets zijn afkomstig van TOMS instrument (Nimbus-7 and Earth Probe), SBUV (Nimbus-7, NOAA-9, NOAA-11 en NOAA-16), GOME (ERS-2), SCIAMACHY (Envisat), OMI (EOS-Aura), en GOME-2 (Metop-A).</t>
  </si>
  <si>
    <t>This dataset contains the last 100 earthquakes in and around the Netherlands. The location of the epicentres has is uncertainty of approx. 1 kilometer (horizontal). Besides location are measurement time, magnitude, depth and type of earthquake included. The type of earthquake distinguishes between natural (tectonic) earthquakes and  induced earthquakes.</t>
  </si>
  <si>
    <t>KNMI operates 33 automatic weather stations on land. These weather stations measures meteorological parameters such as temperature, precipitation, wind, air pressure and global radiation. On a daily basis all real-time collected observations and measurements (hourly) are validated on correctness and completeness. The validated data is archived in the Klimatologisch Informatie Systeem (KIS) of KNMI. The daily data is composed from hourly data and each day reference evaporation is calculated using the Makkink method. After the data has been processed and archived in KIS, changes are no longer possible. This assures data integrity.</t>
  </si>
  <si>
    <t>KNMI operates in the Netherlands 33 automatic weather stations on land, 15 wind poles in coastal areas and 13 automatic weather stations on North Sea platforms (Dutch part of the Continental Shelf North Sea). These weather stations report meteorological paramaters such as temperature, relative humidity, wind (speed, gust, direction), air pressure and visibility every 10 minutes. Only stations that report within 6 minutes after observation time - 47 in total - are part of this dataset: actual synoptic observations per 10 minutes.</t>
  </si>
  <si>
    <t>Dagelijkse gegevens van de hoeveelheid neerslag (de som over 24 uur) en de dikte van het eventueel aanwezige sneeuwdek, afkomstig van stations uit het klimatologische neerslagmeetnet van het KNMI. 
Het tijdvak van 24 uur loopt van 08 tot 08 UTC. Het waarneemnetwerk omvat circa 325 vrijwillige neerslagwaarnemers. De gegevens worden verstrekt nadat een voldoende aantal stations is ingewonnen en een primaire kwaliteitscontrole is uitgevoerd.</t>
  </si>
  <si>
    <t>Actuele, synoptische gegevens per uur van de beschikbare meetstations in het nationaal meteorologisch meetnet, geëxtraheerd en gedecodeerd uit WMO reports. Gemiste gegevens worden zoveel als mogelijk nageleverd. De gegevens zijn beschikbaar in de vorm van een gestandaardiseerd gegevenspakket. Aan dit pakket zijn de waarnemingen toegevoegd van een aantal grensstations in België en Duitsland.</t>
  </si>
  <si>
    <t>Archief van windprofielen afgeleid uit radiele snelheid gemeten door de radar in Den Helder. Het tijdsinterval is 5 minuten. Gegevens zijn samengevoegd tot een .tar bestand per dag.</t>
  </si>
  <si>
    <t>Windprofielen afgeleid uit radiele snelheid gemeten door de radar in Den Helder. Het tijdsinterval is 5 minuten. Bestanden in deze dataset zijn voor de afgelopen 24 uur. Zie de dataset radar_tar_wind_prof_denhelder/1.0 voor een archief.</t>
  </si>
  <si>
    <t>Archief van windprofielen afgeleid uit radiele snelheid gemeten door de radar in De Bilt. Het tijdsinterval is 5 minuten. Gegevens zijn samengevoegd tot een .tar bestand per dag.</t>
  </si>
  <si>
    <t>Windprofielen afgeleid uit radiele snelheid gemeten door de radar in De Bilt. Het tijdsinterval is 5 minuten. Bestanden in deze dataset zijn voor de afgelopen 24 uur. Zie de dataset radar_tar_wind_profile_debilt/1.0 voor een archief.</t>
  </si>
  <si>
    <t>Verwachtte radarreflectiviteit op 1500 m boven Nederland en omstreken. Gebaseerd op 4 radarscans van twee radars in De Bilt en Den Helder. Het tijdsinterval van de verwachtingen is 5 minuten, tot 2 uur vooruit. Bestanden in deze dataset zijn voor de afgelopen 24 uur.</t>
  </si>
  <si>
    <t>Archief van grid bestanden van kans op hagel uit radar boven Nederland en omstreken. Gebaseerd op 14 radarscans van twee radars in De Bilt en Den Helder. Het tijdsinterval is 5 minuten. Gegevens zijn samengevoegd tot een .tar bestand per dag.</t>
  </si>
  <si>
    <t>Grid bestanden van kans op hagel uit radar boven Nederland en omstreken. Gebaseerd op 14 radarscans van twee radars in De Bilt en Den Helder. Het tijdsinterval is 5 minuten. Bestanden in deze dataset zijn voor de afgelopen 24 uur. Zie de dataset radar_tar_hail_warning_5min/1.0 voor een archief.</t>
  </si>
  <si>
    <t>Archief van grid bestanden van radar echotophoogten boven Nederland en omstreken. Gebaseerd op 14 radarscans van twee radars in De Bilt en Den Helder. Het tijdsinterval is 5 minuten. Gegevens zijn samengevoegd tot een .tar bestand per dag.</t>
  </si>
  <si>
    <t>Grid bestanden van 3-uur neerslagaccumulaties uit radar en regenmeters. Radar gegevens gemeten op 1500 m boven Nederland en omstreken worden gecorrigeerd met de regenmetergegevens uit de 32 automatiche weerstations van het KNMI. Het tijdsinterval is 1 uur. Bestanden in deze dataset zijn voor de afgelopen 24 uur. Zie de dataset radar_tar_corr_accum_03h/2.0 voor een archief.</t>
  </si>
  <si>
    <t>Grid bestanden van de 24-uur samenvatting van de kans op hagel uit radar boven Nederland en omstreken. Gebaseerd op 14 radarscans van twee radars in De Bilt en Den Helder. Het tijdsinterval is 5 minuten.</t>
  </si>
  <si>
    <t>Grid bestanden van 24-uur neerslagaccumulaties uit radar en regenmeters. Radar gegevens gemeten op 1500 m boven Nederland en omstreken worden gecorrigeerd met de regenmetergegevens uit de 32 automatiche weerstations en de 325 handregenmeters van het KNMI. Het tijdsinterval is 1 dag, van 8 tot 8 UTC.</t>
  </si>
  <si>
    <t>Archief van volume gegevens van radarreflectiviteit (ongecorrigeerd en gecorrigeerd voor grondecho's), radiele snelheid en spreiding in radiele snelheid voor de radar in Den Helder. Het tijdsinterval is 5 minuten.  Gegevens zijn samengevoegd tot een .tar bestand per dag.</t>
  </si>
  <si>
    <t>Archief van volume gegevens van radarreflectiviteit (ongecorrigeerd en gecorrigeerd voor grondecho's), radiele snelheid en spreiding in radiele snelheid voor de radar in De Bilt. Het tijdsinterval is 5 minuten. Gegevens zijn samengevoegd tot een .tar bestand per dag.</t>
  </si>
  <si>
    <t>Archief van grid bestanden van radarreflectiviteit op 1500 m boven Nederland en omstreken. Gebaseerd op 4 radarscans van twee radars in De Bilt en Den Helder. Het tijdsinterval is 5 minuten. Gegevens zijn samengevoegd tot een .tar bestand per dag.</t>
  </si>
  <si>
    <t>Deze dataset bevat de code, locatie, plaats en de operationele status van alle seismische stations in Nederland en Caribisch Nederland. Deze netwerken bestaan uit boorgat geofoons (tot 300 m diep), accelerometers en breedband seismometers.</t>
  </si>
  <si>
    <t>Deze dataset bevat de locatie (epicentrum), tijdstip (UTC), magnitude, diepte [km] en het type aardbeving van alle aardbevingen in en rondom Nederland. In de locatie van deze epicentra zit een onzekerheid van circa 1 kilometer (horizontaal). Het type aardbeving onderscheidt natuurlijke (tektonische) aardbevingen en geïnduceerde (opgewekte) aardbevingen. Het seismisch meetnetwerk van het KNMI bestaat uit boorgat geofoons (tot 300 m diep), accelerometers en breedband seismometers.</t>
  </si>
  <si>
    <t>KNMI14 dagelijkse scenariodata: 2085 WL.
Grid bestanden van dagelijkse Makkink verdamping in Nederland. Gebaseerd op 14 automatische waarneemstations.</t>
  </si>
  <si>
    <t>KNMI14 dagelijkse scenariodata: 2085 WH.
Grid bestanden van dagelijkse Makkink verdamping in Nederland. Gebaseerd op 14 automatische waarneemstations.</t>
  </si>
  <si>
    <t>KNMI14 dagelijkse scenariodata: 2085 GL.
Grid bestanden van dagelijkse Makkink verdamping in Nederland. Gebaseerd op 14 automatische waarneemstations.</t>
  </si>
  <si>
    <t>KNMI14 dagelijkse scenariodata: 2085 GH.
Grid bestanden van dagelijkse Makkink verdamping in Nederland. Gebaseerd op 14 automatische waarneemstations.</t>
  </si>
  <si>
    <t>KNMI14 dagelijkse scenariodata: 2050 WL.
Grid bestanden van dagelijkse Makkink verdamping in Nederland. Gebaseerd op 14 automatische waarneemstations.</t>
  </si>
  <si>
    <t>KNMI14 dagelijkse scenariodata: 2050 GL.
Grid bestanden van dagelijkse Makkink verdamping in Nederland. Gebaseerd op 14 automatische waarneemstations.</t>
  </si>
  <si>
    <t>KNMI14 dagelijkse scenariodata: 2050 GH.
Grid bestanden van dagelijkse Makkink verdamping in Nederland. Gebaseerd op 14 automatische waarneemstations.</t>
  </si>
  <si>
    <t>bedekkingsgraad van wolken (totaal, lage -, middel - en hoge bewolking) op basis van infrarood (IR) metingen met een scannende pyrometer (NubiScope) op lokatie CESAR Observatory. Tijdsresolutie 10 minuten.</t>
  </si>
  <si>
    <t>Ministerie van Infrastructuur en Milieu</t>
  </si>
  <si>
    <t>Aantal databronnen</t>
  </si>
  <si>
    <t>Inventarisatie sheet DATA.OVERHEID.NL</t>
  </si>
  <si>
    <t xml:space="preserve">Inventariserende organisatie: </t>
  </si>
  <si>
    <t xml:space="preserve">Contactpersoon organisatie: </t>
  </si>
  <si>
    <t xml:space="preserve">Datum: </t>
  </si>
  <si>
    <t>KDC (KNMI); binnenkort ook in Nationaal Georegister</t>
  </si>
  <si>
    <t xml:space="preserve">ShakeMaps, KNMI/seismologie, Groningen
   https://data.knmi.nl/datasets/seismic_shakemaps/1?q=shakemap </t>
  </si>
  <si>
    <t>ShakeMaps van maximale grond versnelling (Peak Ground Acceleration, PGA), in eenheden van %g. Het KNMI publiceert ShakeMaps voor geinduceerde bevingen met een magnitude groter dan 2.0 voor de provincie Groningen. Een ShakeMap is een representatie van de werkelijke grondbeweging aan het oppervlak, ten gevolge van een aardbeving. De Shakemap wordt samengesteld door daadwerkelijke grond versnellingen, gemeten op stations in de buurt van het epicentrum van de beving, en met behulp van een Ground Motion prediction Equation (GMPE) op de plekken waar geen stations in de buurt zijn. Deze GMPE is speciaal ontwikkeld voor Groningen (v2). Meer informatie over ShakeMaps is te vinden op: knmi.nl/kennis-en-datacentrum/achtergrond/shakemaps-voor-groningen.</t>
  </si>
  <si>
    <t>2016-11-11</t>
  </si>
  <si>
    <t>nog niet van toepassing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</si>
</sst>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0"/>
      <color indexed="8"/>
      <name val="Sans"/>
    </font>
    <font>
      <sz val="12"/>
      <color indexed="8"/>
      <name val="Calibri"/>
    </font>
    <font>
      <b/>
      <sz val="14"/>
      <color indexed="9"/>
      <name val="Calibri"/>
    </font>
    <font>
      <sz val="12"/>
      <color indexed="8"/>
      <name val="Calibri"/>
      <family val="2"/>
    </font>
    <font>
      <b/>
      <sz val="18"/>
      <color theme="1"/>
      <name val="Calibri"/>
      <family val="2"/>
      <scheme val="minor"/>
    </font>
    <font>
      <sz val="10"/>
      <color rgb="FF1F497D"/>
      <name val="Verdana"/>
      <family val="2"/>
    </font>
  </fonts>
  <fills count="9">
    <fill>
      <patternFill patternType="none"/>
    </fill>
    <fill>
      <patternFill patternType="gray125"/>
    </fill>
    <fill>
      <patternFill patternType="solid">
        <fgColor indexed="9"/>
        <bgColor indexed="8"/>
      </patternFill>
    </fill>
    <fill>
      <patternFill patternType="solid">
        <fgColor indexed="63"/>
        <bgColor indexed="61"/>
      </patternFill>
    </fill>
    <fill>
      <patternFill patternType="solid">
        <fgColor indexed="21"/>
        <bgColor indexed="21"/>
      </patternFill>
    </fill>
    <fill>
      <patternFill patternType="solid">
        <fgColor indexed="60"/>
        <bgColor indexed="61"/>
      </patternFill>
    </fill>
    <fill>
      <patternFill patternType="solid">
        <fgColor theme="2"/>
        <bgColor indexed="64"/>
      </patternFill>
    </fill>
    <fill>
      <patternFill patternType="solid">
        <fgColor theme="2"/>
        <bgColor indexed="8"/>
      </patternFill>
    </fill>
    <fill>
      <patternFill patternType="solid">
        <fgColor theme="0"/>
        <bgColor indexed="61"/>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17">
    <xf numFmtId="0" fontId="0" fillId="0" borderId="0" xfId="0"/>
    <xf numFmtId="0" fontId="0" fillId="0" borderId="0" xfId="0" applyNumberFormat="1" applyFont="1" applyFill="1" applyBorder="1" applyAlignment="1" applyProtection="1"/>
    <xf numFmtId="0" fontId="1" fillId="2" borderId="1" xfId="0" quotePrefix="1" applyNumberFormat="1" applyFont="1" applyFill="1" applyBorder="1" applyAlignment="1" applyProtection="1">
      <alignment horizontal="left" vertical="top" wrapText="1"/>
    </xf>
    <xf numFmtId="0" fontId="1" fillId="3" borderId="1" xfId="0" quotePrefix="1"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left" vertical="top" wrapText="1"/>
    </xf>
    <xf numFmtId="0" fontId="2" fillId="4" borderId="2" xfId="0" applyNumberFormat="1" applyFont="1" applyFill="1" applyBorder="1" applyAlignment="1" applyProtection="1">
      <alignment horizontal="left" vertical="top" wrapText="1"/>
    </xf>
    <xf numFmtId="0" fontId="1" fillId="3" borderId="1" xfId="0" applyNumberFormat="1" applyFont="1" applyFill="1" applyBorder="1" applyAlignment="1" applyProtection="1">
      <alignment horizontal="left" vertical="top" wrapText="1"/>
    </xf>
    <xf numFmtId="0" fontId="1" fillId="5" borderId="1" xfId="0" applyNumberFormat="1" applyFont="1" applyFill="1" applyBorder="1" applyAlignment="1" applyProtection="1">
      <alignment horizontal="left" vertical="top" wrapText="1"/>
    </xf>
    <xf numFmtId="0" fontId="4" fillId="6" borderId="0" xfId="0" applyFont="1" applyFill="1" applyAlignment="1"/>
    <xf numFmtId="0" fontId="0" fillId="7" borderId="0" xfId="0" applyNumberFormat="1" applyFont="1" applyFill="1" applyBorder="1" applyAlignment="1" applyProtection="1">
      <alignment horizontal="left" vertical="top" wrapText="1"/>
    </xf>
    <xf numFmtId="0" fontId="0" fillId="6" borderId="0" xfId="0" applyFill="1" applyAlignment="1"/>
    <xf numFmtId="0" fontId="0" fillId="6" borderId="0" xfId="0" applyFill="1" applyBorder="1" applyAlignment="1"/>
    <xf numFmtId="0" fontId="3" fillId="3" borderId="1" xfId="0" applyNumberFormat="1" applyFont="1" applyFill="1" applyBorder="1" applyAlignment="1" applyProtection="1">
      <alignment horizontal="left" vertical="top" wrapText="1"/>
    </xf>
    <xf numFmtId="0" fontId="5" fillId="0" borderId="0" xfId="0" applyFont="1" applyAlignment="1">
      <alignment wrapText="1"/>
    </xf>
    <xf numFmtId="0" fontId="3" fillId="2" borderId="1" xfId="0" applyNumberFormat="1" applyFont="1" applyFill="1" applyBorder="1" applyAlignment="1" applyProtection="1">
      <alignment horizontal="left" vertical="top" wrapText="1"/>
    </xf>
    <xf numFmtId="0" fontId="3" fillId="3" borderId="1" xfId="0" quotePrefix="1" applyNumberFormat="1" applyFont="1" applyFill="1" applyBorder="1" applyAlignment="1" applyProtection="1">
      <alignment horizontal="left" vertical="top" wrapText="1"/>
    </xf>
    <xf numFmtId="0" fontId="3" fillId="8" borderId="1" xfId="0" applyNumberFormat="1" applyFont="1" applyFill="1" applyBorder="1" applyAlignment="1" applyProtection="1">
      <alignment horizontal="left" vertical="top" wrapText="1"/>
    </xf>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00FC00"/>
      <rgbColor rgb="00009080"/>
      <rgbColor rgb="00C7C7C7"/>
      <rgbColor rgb="00EEEEEE"/>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4"/>
  <sheetViews>
    <sheetView tabSelected="1" topLeftCell="A51" zoomScaleSheetLayoutView="1" workbookViewId="0">
      <selection activeCell="D57" sqref="D57"/>
    </sheetView>
  </sheetViews>
  <sheetFormatPr defaultColWidth="11.453125" defaultRowHeight="12.5"/>
  <cols>
    <col min="1" max="1" width="3.81640625" style="1" bestFit="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54296875" style="1" bestFit="1" customWidth="1"/>
    <col min="10" max="10" width="22.81640625" style="1" bestFit="1" customWidth="1"/>
    <col min="11" max="11" width="45.5429687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8" t="s">
        <v>116</v>
      </c>
      <c r="B1" s="9"/>
      <c r="C1" s="9"/>
      <c r="D1" s="9"/>
      <c r="E1" s="9"/>
      <c r="F1" s="9"/>
      <c r="G1" s="9"/>
      <c r="H1" s="9"/>
      <c r="I1" s="9"/>
      <c r="J1" s="9"/>
      <c r="K1" s="9"/>
      <c r="L1" s="9"/>
      <c r="M1" s="9"/>
      <c r="N1" s="9"/>
      <c r="O1" s="9"/>
      <c r="P1" s="9"/>
      <c r="Q1" s="9"/>
    </row>
    <row r="2" spans="1:17">
      <c r="A2" s="9"/>
      <c r="B2" s="9"/>
      <c r="C2" s="9"/>
      <c r="D2" s="9"/>
      <c r="E2" s="9"/>
      <c r="F2" s="9"/>
      <c r="G2" s="9"/>
      <c r="H2" s="9"/>
      <c r="I2" s="9"/>
      <c r="J2" s="9"/>
      <c r="K2" s="9"/>
      <c r="L2" s="9"/>
      <c r="M2" s="9"/>
      <c r="N2" s="9"/>
      <c r="O2" s="9"/>
      <c r="P2" s="9"/>
      <c r="Q2" s="9"/>
    </row>
    <row r="3" spans="1:17">
      <c r="A3" s="10" t="s">
        <v>117</v>
      </c>
      <c r="B3" s="11"/>
      <c r="C3" s="9"/>
      <c r="D3" s="11" t="s">
        <v>118</v>
      </c>
      <c r="E3" s="9"/>
      <c r="F3" s="10" t="s">
        <v>119</v>
      </c>
      <c r="G3" s="11"/>
      <c r="H3" s="10"/>
      <c r="I3" s="9"/>
      <c r="J3" s="9"/>
      <c r="K3" s="9"/>
      <c r="L3" s="9"/>
      <c r="M3" s="9"/>
      <c r="N3" s="9"/>
      <c r="O3" s="9"/>
      <c r="P3" s="9"/>
      <c r="Q3" s="9"/>
    </row>
    <row r="4" spans="1:17">
      <c r="A4" s="9"/>
      <c r="B4" s="9"/>
      <c r="C4" s="9"/>
      <c r="D4" s="9"/>
      <c r="E4" s="9"/>
      <c r="F4" s="9"/>
      <c r="G4" s="9"/>
      <c r="H4" s="9"/>
      <c r="I4" s="9"/>
      <c r="J4" s="9"/>
      <c r="K4" s="9"/>
      <c r="L4" s="9"/>
      <c r="M4" s="9"/>
      <c r="N4" s="9"/>
      <c r="O4" s="9"/>
      <c r="P4" s="9"/>
      <c r="Q4" s="9"/>
    </row>
    <row r="5" spans="1:17" ht="37">
      <c r="A5" s="5" t="s">
        <v>0</v>
      </c>
      <c r="B5" s="5" t="s">
        <v>1</v>
      </c>
      <c r="C5" s="5" t="s">
        <v>2</v>
      </c>
      <c r="D5" s="5" t="s">
        <v>3</v>
      </c>
      <c r="E5" s="5" t="s">
        <v>4</v>
      </c>
      <c r="F5" s="5" t="s">
        <v>5</v>
      </c>
      <c r="G5" s="5" t="s">
        <v>6</v>
      </c>
      <c r="H5" s="5" t="s">
        <v>7</v>
      </c>
      <c r="I5" s="5" t="s">
        <v>8</v>
      </c>
      <c r="J5" s="5" t="s">
        <v>9</v>
      </c>
      <c r="K5" s="5" t="s">
        <v>10</v>
      </c>
      <c r="L5" s="5" t="s">
        <v>11</v>
      </c>
      <c r="M5" s="5" t="s">
        <v>12</v>
      </c>
      <c r="N5" s="5" t="s">
        <v>13</v>
      </c>
      <c r="O5" s="5" t="s">
        <v>115</v>
      </c>
      <c r="P5" s="5" t="s">
        <v>14</v>
      </c>
      <c r="Q5" s="5" t="s">
        <v>15</v>
      </c>
    </row>
    <row r="6" spans="1:17" ht="77.5">
      <c r="A6" s="4">
        <v>1</v>
      </c>
      <c r="B6" s="6" t="s">
        <v>16</v>
      </c>
      <c r="C6" s="4" t="str">
        <f>HYPERLINK("http://data.overheid.nl/data/dataset/knmi14-getransformeerde-tijdreeksen-referentieverdamping-makkink","KNMI14 getransformeerde tijdreeksen: referentieverdamping (Makkink)")</f>
        <v>KNMI14 getransformeerde tijdreeksen: referentieverdamping (Makkink)</v>
      </c>
      <c r="D6" s="6" t="s">
        <v>17</v>
      </c>
      <c r="E6" s="4" t="s">
        <v>18</v>
      </c>
      <c r="F6" s="6" t="s">
        <v>114</v>
      </c>
      <c r="G6" s="4" t="s">
        <v>19</v>
      </c>
      <c r="H6" s="6" t="s">
        <v>20</v>
      </c>
      <c r="I6" s="4" t="s">
        <v>21</v>
      </c>
      <c r="J6" s="7" t="s">
        <v>22</v>
      </c>
      <c r="K6" s="2" t="s">
        <v>23</v>
      </c>
      <c r="L6" s="6" t="s">
        <v>24</v>
      </c>
      <c r="M6" s="4" t="s">
        <v>25</v>
      </c>
      <c r="N6" s="3" t="s">
        <v>26</v>
      </c>
      <c r="O6" s="4">
        <v>1</v>
      </c>
      <c r="P6" s="3" t="s">
        <v>23</v>
      </c>
      <c r="Q6" s="4"/>
    </row>
    <row r="7" spans="1:17" ht="77.5">
      <c r="A7" s="4">
        <v>2</v>
      </c>
      <c r="B7" s="6" t="s">
        <v>16</v>
      </c>
      <c r="C7" s="4" t="str">
        <f>HYPERLINK("http://data.overheid.nl/data/dataset/knmi14-getransformeerde-tijdreeksen-neerslag-upper","KNMI14 getransformeerde tijdreeksen: neerslag (upper)")</f>
        <v>KNMI14 getransformeerde tijdreeksen: neerslag (upper)</v>
      </c>
      <c r="D7" s="6" t="s">
        <v>17</v>
      </c>
      <c r="E7" s="4" t="s">
        <v>18</v>
      </c>
      <c r="F7" s="6" t="s">
        <v>114</v>
      </c>
      <c r="G7" s="4" t="s">
        <v>27</v>
      </c>
      <c r="H7" s="6" t="s">
        <v>20</v>
      </c>
      <c r="I7" s="4" t="s">
        <v>21</v>
      </c>
      <c r="J7" s="7" t="s">
        <v>22</v>
      </c>
      <c r="K7" s="2" t="s">
        <v>23</v>
      </c>
      <c r="L7" s="6" t="s">
        <v>24</v>
      </c>
      <c r="M7" s="4" t="s">
        <v>25</v>
      </c>
      <c r="N7" s="3" t="s">
        <v>26</v>
      </c>
      <c r="O7" s="4">
        <v>1</v>
      </c>
      <c r="P7" s="3" t="s">
        <v>23</v>
      </c>
      <c r="Q7" s="4"/>
    </row>
    <row r="8" spans="1:17" ht="77.5">
      <c r="A8" s="4">
        <v>3</v>
      </c>
      <c r="B8" s="6" t="s">
        <v>16</v>
      </c>
      <c r="C8" s="4" t="str">
        <f>HYPERLINK("http://data.overheid.nl/data/dataset/knmi14-getransformeerde-tijdreeksen-neerslag-lower","KNMI14 getransformeerde tijdreeksen: neerslag (lower)")</f>
        <v>KNMI14 getransformeerde tijdreeksen: neerslag (lower)</v>
      </c>
      <c r="D8" s="6" t="s">
        <v>17</v>
      </c>
      <c r="E8" s="4" t="s">
        <v>18</v>
      </c>
      <c r="F8" s="6" t="s">
        <v>114</v>
      </c>
      <c r="G8" s="4" t="s">
        <v>28</v>
      </c>
      <c r="H8" s="6" t="s">
        <v>20</v>
      </c>
      <c r="I8" s="4" t="s">
        <v>21</v>
      </c>
      <c r="J8" s="7" t="s">
        <v>22</v>
      </c>
      <c r="K8" s="2" t="s">
        <v>23</v>
      </c>
      <c r="L8" s="6" t="s">
        <v>24</v>
      </c>
      <c r="M8" s="4" t="s">
        <v>25</v>
      </c>
      <c r="N8" s="3" t="s">
        <v>26</v>
      </c>
      <c r="O8" s="4">
        <v>1</v>
      </c>
      <c r="P8" s="3" t="s">
        <v>23</v>
      </c>
      <c r="Q8" s="4"/>
    </row>
    <row r="9" spans="1:17" ht="77.5">
      <c r="A9" s="4">
        <v>4</v>
      </c>
      <c r="B9" s="6" t="s">
        <v>16</v>
      </c>
      <c r="C9" s="4" t="str">
        <f>HYPERLINK("http://data.overheid.nl/data/dataset/knmi14-getransformeerde-tijdreeksen-neerslag-centr","KNMI14 getransformeerde tijdreeksen: neerslag (centr)")</f>
        <v>KNMI14 getransformeerde tijdreeksen: neerslag (centr)</v>
      </c>
      <c r="D9" s="6" t="s">
        <v>17</v>
      </c>
      <c r="E9" s="4" t="s">
        <v>18</v>
      </c>
      <c r="F9" s="6" t="s">
        <v>114</v>
      </c>
      <c r="G9" s="4" t="s">
        <v>29</v>
      </c>
      <c r="H9" s="6" t="s">
        <v>20</v>
      </c>
      <c r="I9" s="4" t="s">
        <v>21</v>
      </c>
      <c r="J9" s="7" t="s">
        <v>22</v>
      </c>
      <c r="K9" s="2" t="s">
        <v>23</v>
      </c>
      <c r="L9" s="6" t="s">
        <v>24</v>
      </c>
      <c r="M9" s="4" t="s">
        <v>25</v>
      </c>
      <c r="N9" s="3" t="s">
        <v>26</v>
      </c>
      <c r="O9" s="4">
        <v>1</v>
      </c>
      <c r="P9" s="3" t="s">
        <v>23</v>
      </c>
      <c r="Q9" s="4"/>
    </row>
    <row r="10" spans="1:17" ht="77.5">
      <c r="A10" s="4">
        <v>5</v>
      </c>
      <c r="B10" s="6" t="s">
        <v>16</v>
      </c>
      <c r="C10" s="4" t="str">
        <f>HYPERLINK("http://data.overheid.nl/data/dataset/knmi14-getransformeerde-tijdreeksen-minimum-dagtemperatuur","KNMI14 getransformeerde tijdreeksen: minimum dagtemperatuur")</f>
        <v>KNMI14 getransformeerde tijdreeksen: minimum dagtemperatuur</v>
      </c>
      <c r="D10" s="6" t="s">
        <v>17</v>
      </c>
      <c r="E10" s="4" t="s">
        <v>18</v>
      </c>
      <c r="F10" s="6" t="s">
        <v>114</v>
      </c>
      <c r="G10" s="4" t="s">
        <v>30</v>
      </c>
      <c r="H10" s="6" t="s">
        <v>20</v>
      </c>
      <c r="I10" s="4" t="s">
        <v>21</v>
      </c>
      <c r="J10" s="7" t="s">
        <v>22</v>
      </c>
      <c r="K10" s="2" t="s">
        <v>23</v>
      </c>
      <c r="L10" s="6" t="s">
        <v>24</v>
      </c>
      <c r="M10" s="4" t="s">
        <v>25</v>
      </c>
      <c r="N10" s="3" t="s">
        <v>26</v>
      </c>
      <c r="O10" s="4">
        <v>1</v>
      </c>
      <c r="P10" s="3" t="s">
        <v>23</v>
      </c>
      <c r="Q10" s="4"/>
    </row>
    <row r="11" spans="1:17" ht="77.5">
      <c r="A11" s="4">
        <v>6</v>
      </c>
      <c r="B11" s="6" t="s">
        <v>16</v>
      </c>
      <c r="C11" s="4" t="str">
        <f>HYPERLINK("http://data.overheid.nl/data/dataset/knmi14-getransformeerde-tijdreeksen-maximum-dagtemperatuur","KNMI14 getransformeerde tijdreeksen: maximum dagtemperatuur")</f>
        <v>KNMI14 getransformeerde tijdreeksen: maximum dagtemperatuur</v>
      </c>
      <c r="D11" s="6" t="s">
        <v>17</v>
      </c>
      <c r="E11" s="4" t="s">
        <v>18</v>
      </c>
      <c r="F11" s="6" t="s">
        <v>114</v>
      </c>
      <c r="G11" s="4" t="s">
        <v>31</v>
      </c>
      <c r="H11" s="6" t="s">
        <v>20</v>
      </c>
      <c r="I11" s="4" t="s">
        <v>21</v>
      </c>
      <c r="J11" s="7" t="s">
        <v>22</v>
      </c>
      <c r="K11" s="2" t="s">
        <v>23</v>
      </c>
      <c r="L11" s="6" t="s">
        <v>24</v>
      </c>
      <c r="M11" s="4" t="s">
        <v>25</v>
      </c>
      <c r="N11" s="3" t="s">
        <v>26</v>
      </c>
      <c r="O11" s="4">
        <v>1</v>
      </c>
      <c r="P11" s="3" t="s">
        <v>23</v>
      </c>
      <c r="Q11" s="4"/>
    </row>
    <row r="12" spans="1:17" ht="77.5">
      <c r="A12" s="4">
        <v>7</v>
      </c>
      <c r="B12" s="6" t="s">
        <v>16</v>
      </c>
      <c r="C12" s="4" t="str">
        <f>HYPERLINK("http://data.overheid.nl/data/dataset/knmi14-getransformeerde-tijdreeksen-globale-straling","KNMI14 getransformeerde tijdreeksen: globale straling")</f>
        <v>KNMI14 getransformeerde tijdreeksen: globale straling</v>
      </c>
      <c r="D12" s="6" t="s">
        <v>17</v>
      </c>
      <c r="E12" s="4" t="s">
        <v>18</v>
      </c>
      <c r="F12" s="6" t="s">
        <v>114</v>
      </c>
      <c r="G12" s="4" t="s">
        <v>32</v>
      </c>
      <c r="H12" s="6" t="s">
        <v>20</v>
      </c>
      <c r="I12" s="4" t="s">
        <v>21</v>
      </c>
      <c r="J12" s="7" t="s">
        <v>22</v>
      </c>
      <c r="K12" s="2" t="s">
        <v>23</v>
      </c>
      <c r="L12" s="6" t="s">
        <v>24</v>
      </c>
      <c r="M12" s="4" t="s">
        <v>25</v>
      </c>
      <c r="N12" s="3" t="s">
        <v>26</v>
      </c>
      <c r="O12" s="4">
        <v>1</v>
      </c>
      <c r="P12" s="3" t="s">
        <v>23</v>
      </c>
      <c r="Q12" s="4"/>
    </row>
    <row r="13" spans="1:17" ht="77.5">
      <c r="A13" s="4">
        <v>8</v>
      </c>
      <c r="B13" s="6" t="s">
        <v>16</v>
      </c>
      <c r="C13" s="4" t="str">
        <f>HYPERLINK("http://data.overheid.nl/data/dataset/knmi14-getransformeerde-tijdreeksen-gemiddelde-dagtemperatuur","KNMI14 getransformeerde tijdreeksen: gemiddelde dagtemperatuur")</f>
        <v>KNMI14 getransformeerde tijdreeksen: gemiddelde dagtemperatuur</v>
      </c>
      <c r="D13" s="6" t="s">
        <v>17</v>
      </c>
      <c r="E13" s="4" t="s">
        <v>18</v>
      </c>
      <c r="F13" s="6" t="s">
        <v>114</v>
      </c>
      <c r="G13" s="4" t="s">
        <v>33</v>
      </c>
      <c r="H13" s="6" t="s">
        <v>20</v>
      </c>
      <c r="I13" s="4" t="s">
        <v>21</v>
      </c>
      <c r="J13" s="7" t="s">
        <v>22</v>
      </c>
      <c r="K13" s="2" t="s">
        <v>23</v>
      </c>
      <c r="L13" s="6" t="s">
        <v>24</v>
      </c>
      <c r="M13" s="4" t="s">
        <v>25</v>
      </c>
      <c r="N13" s="3" t="s">
        <v>26</v>
      </c>
      <c r="O13" s="4">
        <v>1</v>
      </c>
      <c r="P13" s="3" t="s">
        <v>23</v>
      </c>
      <c r="Q13" s="4"/>
    </row>
    <row r="14" spans="1:17" ht="93">
      <c r="A14" s="4">
        <v>9</v>
      </c>
      <c r="B14" s="6" t="s">
        <v>16</v>
      </c>
      <c r="C14" s="4" t="str">
        <f>HYPERLINK("http://data.overheid.nl/data/dataset/dagelijkse-neerslagsom-near-real-time-ongevalideerd","Dagelijkse neerslagsom (near real time ongevalideerd)")</f>
        <v>Dagelijkse neerslagsom (near real time ongevalideerd)</v>
      </c>
      <c r="D14" s="6" t="s">
        <v>17</v>
      </c>
      <c r="E14" s="4" t="s">
        <v>18</v>
      </c>
      <c r="F14" s="6" t="s">
        <v>114</v>
      </c>
      <c r="G14" s="2" t="s">
        <v>34</v>
      </c>
      <c r="H14" s="6" t="s">
        <v>20</v>
      </c>
      <c r="I14" s="4" t="s">
        <v>21</v>
      </c>
      <c r="J14" s="7" t="s">
        <v>22</v>
      </c>
      <c r="K14" s="2" t="s">
        <v>23</v>
      </c>
      <c r="L14" s="6" t="s">
        <v>24</v>
      </c>
      <c r="M14" s="4" t="s">
        <v>25</v>
      </c>
      <c r="N14" s="3" t="s">
        <v>26</v>
      </c>
      <c r="O14" s="4">
        <v>1</v>
      </c>
      <c r="P14" s="3" t="s">
        <v>23</v>
      </c>
      <c r="Q14" s="4"/>
    </row>
    <row r="15" spans="1:17" ht="77.5">
      <c r="A15" s="4">
        <v>10</v>
      </c>
      <c r="B15" s="6" t="s">
        <v>16</v>
      </c>
      <c r="C15" s="4" t="str">
        <f>HYPERLINK("http://data.overheid.nl/data/dataset/knmi-network-of-observation-stations","KNMI network of observation stations")</f>
        <v>KNMI network of observation stations</v>
      </c>
      <c r="D15" s="6" t="s">
        <v>17</v>
      </c>
      <c r="E15" s="4" t="s">
        <v>18</v>
      </c>
      <c r="F15" s="6" t="s">
        <v>114</v>
      </c>
      <c r="G15" s="4" t="s">
        <v>35</v>
      </c>
      <c r="H15" s="6" t="s">
        <v>36</v>
      </c>
      <c r="I15" s="4" t="s">
        <v>37</v>
      </c>
      <c r="J15" s="7" t="s">
        <v>22</v>
      </c>
      <c r="K15" s="2" t="s">
        <v>23</v>
      </c>
      <c r="L15" s="6" t="s">
        <v>24</v>
      </c>
      <c r="M15" s="4" t="s">
        <v>25</v>
      </c>
      <c r="N15" s="3" t="s">
        <v>26</v>
      </c>
      <c r="O15" s="4">
        <v>16</v>
      </c>
      <c r="P15" s="3" t="s">
        <v>23</v>
      </c>
      <c r="Q15" s="4"/>
    </row>
    <row r="16" spans="1:17" ht="124">
      <c r="A16" s="4">
        <v>11</v>
      </c>
      <c r="B16" s="6" t="s">
        <v>16</v>
      </c>
      <c r="C16" s="4" t="str">
        <f>HYPERLINK("http://data.overheid.nl/data/dataset/wind-model-tijdreeksen-van-35-jaar-op-10-200-meter-boven-de-noordzee-in-bestanden-per-2-5-km-gridloc","wind - model tijdreeksen van 35 jaar op 10-200 meter boven de Noordzee in bestanden per 2.5 km gridlocatie")</f>
        <v>wind - model tijdreeksen van 35 jaar op 10-200 meter boven de Noordzee in bestanden per 2.5 km gridlocatie</v>
      </c>
      <c r="D16" s="6" t="s">
        <v>17</v>
      </c>
      <c r="E16" s="4" t="s">
        <v>18</v>
      </c>
      <c r="F16" s="6" t="s">
        <v>114</v>
      </c>
      <c r="G16" s="4" t="s">
        <v>38</v>
      </c>
      <c r="H16" s="6" t="s">
        <v>20</v>
      </c>
      <c r="I16" s="4" t="s">
        <v>21</v>
      </c>
      <c r="J16" s="7" t="s">
        <v>22</v>
      </c>
      <c r="K16" s="2" t="s">
        <v>23</v>
      </c>
      <c r="L16" s="6" t="s">
        <v>24</v>
      </c>
      <c r="M16" s="4" t="s">
        <v>25</v>
      </c>
      <c r="N16" s="3" t="s">
        <v>26</v>
      </c>
      <c r="O16" s="4">
        <v>1</v>
      </c>
      <c r="P16" s="3" t="s">
        <v>23</v>
      </c>
      <c r="Q16" s="4"/>
    </row>
    <row r="17" spans="1:17" ht="46.5">
      <c r="A17" s="4">
        <v>12</v>
      </c>
      <c r="B17" s="6" t="s">
        <v>16</v>
      </c>
      <c r="C17" s="4" t="str">
        <f>HYPERLINK("http://data.overheid.nl/data/dataset/knmi-actuele-waarnemingen-nl-uurlijkse-synop-ongevalideerd-in-bufr-01","KNMI actuele waarnemingen NL, uurlijkse synop (ongevalideerd, in BUFR)")</f>
        <v>KNMI actuele waarnemingen NL, uurlijkse synop (ongevalideerd, in BUFR)</v>
      </c>
      <c r="D17" s="6" t="s">
        <v>17</v>
      </c>
      <c r="E17" s="4" t="s">
        <v>18</v>
      </c>
      <c r="F17" s="6" t="s">
        <v>114</v>
      </c>
      <c r="G17" s="4" t="s">
        <v>39</v>
      </c>
      <c r="H17" s="6" t="s">
        <v>20</v>
      </c>
      <c r="I17" s="4" t="s">
        <v>21</v>
      </c>
      <c r="J17" s="7" t="s">
        <v>22</v>
      </c>
      <c r="K17" s="2" t="s">
        <v>23</v>
      </c>
      <c r="L17" s="6" t="s">
        <v>24</v>
      </c>
      <c r="M17" s="4" t="s">
        <v>25</v>
      </c>
      <c r="N17" s="3" t="s">
        <v>26</v>
      </c>
      <c r="O17" s="4">
        <v>1</v>
      </c>
      <c r="P17" s="3" t="s">
        <v>23</v>
      </c>
      <c r="Q17" s="4"/>
    </row>
    <row r="18" spans="1:17" ht="31">
      <c r="A18" s="4">
        <v>13</v>
      </c>
      <c r="B18" s="6" t="s">
        <v>16</v>
      </c>
      <c r="C18" s="4" t="str">
        <f>HYPERLINK("http://data.overheid.nl/data/dataset/verdamping-historische-geinterpoleerde-dagelijkse-makkink-verdamping-in-nederland-van-1910-1980","verdamping – historische geinterpoleerde dagelijkse Makkink verdamping in Nederland van 1910-1980")</f>
        <v>verdamping – historische geinterpoleerde dagelijkse Makkink verdamping in Nederland van 1910-1980</v>
      </c>
      <c r="D18" s="6" t="s">
        <v>17</v>
      </c>
      <c r="E18" s="4" t="s">
        <v>18</v>
      </c>
      <c r="F18" s="6" t="s">
        <v>114</v>
      </c>
      <c r="G18" s="4" t="s">
        <v>40</v>
      </c>
      <c r="H18" s="6" t="s">
        <v>20</v>
      </c>
      <c r="I18" s="4" t="s">
        <v>21</v>
      </c>
      <c r="J18" s="7" t="s">
        <v>22</v>
      </c>
      <c r="K18" s="2" t="s">
        <v>23</v>
      </c>
      <c r="L18" s="6" t="s">
        <v>24</v>
      </c>
      <c r="M18" s="4" t="s">
        <v>25</v>
      </c>
      <c r="N18" s="3" t="s">
        <v>26</v>
      </c>
      <c r="O18" s="4">
        <v>1</v>
      </c>
      <c r="P18" s="3" t="s">
        <v>23</v>
      </c>
      <c r="Q18" s="4"/>
    </row>
    <row r="19" spans="1:17" ht="31">
      <c r="A19" s="4">
        <v>14</v>
      </c>
      <c r="B19" s="6" t="s">
        <v>16</v>
      </c>
      <c r="C19" s="4" t="str">
        <f>HYPERLINK("http://data.overheid.nl/data/dataset/neerslag-historische-geinterpoleerde-dagelijkse-neerslagsom-in-nederland-van-1910-2010","neerslag – historische geinterpoleerde  dagelijkse neerslagsom in Nederland van 1910-2010")</f>
        <v>neerslag – historische geinterpoleerde  dagelijkse neerslagsom in Nederland van 1910-2010</v>
      </c>
      <c r="D19" s="6" t="s">
        <v>17</v>
      </c>
      <c r="E19" s="4" t="s">
        <v>18</v>
      </c>
      <c r="F19" s="6" t="s">
        <v>114</v>
      </c>
      <c r="G19" s="4" t="s">
        <v>41</v>
      </c>
      <c r="H19" s="6" t="s">
        <v>20</v>
      </c>
      <c r="I19" s="4" t="s">
        <v>21</v>
      </c>
      <c r="J19" s="7" t="s">
        <v>22</v>
      </c>
      <c r="K19" s="2" t="s">
        <v>23</v>
      </c>
      <c r="L19" s="6" t="s">
        <v>24</v>
      </c>
      <c r="M19" s="4" t="s">
        <v>25</v>
      </c>
      <c r="N19" s="3" t="s">
        <v>26</v>
      </c>
      <c r="O19" s="4">
        <v>1</v>
      </c>
      <c r="P19" s="3" t="s">
        <v>23</v>
      </c>
      <c r="Q19" s="4"/>
    </row>
    <row r="20" spans="1:17" ht="124">
      <c r="A20" s="4">
        <v>15</v>
      </c>
      <c r="B20" s="6" t="s">
        <v>16</v>
      </c>
      <c r="C20" s="4" t="str">
        <f>HYPERLINK("http://data.overheid.nl/data/dataset/wind-op-10-200-meter-boven-de-noordzee-van-alle-2-5-km-grid-locaties-van-het-model-in-bestanden-die-","wind - op 10-200 meter boven de Noordzee van alle 2,5 km grid locaties van het model in bestanden die 1 dag omvatten")</f>
        <v>wind - op 10-200 meter boven de Noordzee van alle 2,5 km grid locaties van het model in bestanden die 1 dag omvatten</v>
      </c>
      <c r="D20" s="6" t="s">
        <v>17</v>
      </c>
      <c r="E20" s="4" t="s">
        <v>18</v>
      </c>
      <c r="F20" s="6" t="s">
        <v>114</v>
      </c>
      <c r="G20" s="4" t="s">
        <v>38</v>
      </c>
      <c r="H20" s="6" t="s">
        <v>20</v>
      </c>
      <c r="I20" s="4" t="s">
        <v>21</v>
      </c>
      <c r="J20" s="7" t="s">
        <v>22</v>
      </c>
      <c r="K20" s="2" t="s">
        <v>23</v>
      </c>
      <c r="L20" s="6" t="s">
        <v>24</v>
      </c>
      <c r="M20" s="4" t="s">
        <v>25</v>
      </c>
      <c r="N20" s="3" t="s">
        <v>26</v>
      </c>
      <c r="O20" s="4">
        <v>1</v>
      </c>
      <c r="P20" s="3" t="s">
        <v>23</v>
      </c>
      <c r="Q20" s="4"/>
    </row>
    <row r="21" spans="1:17" ht="46.5">
      <c r="A21" s="4">
        <v>16</v>
      </c>
      <c r="B21" s="6" t="s">
        <v>16</v>
      </c>
      <c r="C21" s="4" t="str">
        <f>HYPERLINK("http://data.overheid.nl/data/dataset/knmi14-dagelijkse-neerslagsom-referentie-1981-2010","KNMI14 Dagelijkse neerslagsom: referentie 1981-2010")</f>
        <v>KNMI14 Dagelijkse neerslagsom: referentie 1981-2010</v>
      </c>
      <c r="D21" s="6" t="s">
        <v>17</v>
      </c>
      <c r="E21" s="4" t="s">
        <v>18</v>
      </c>
      <c r="F21" s="6" t="s">
        <v>114</v>
      </c>
      <c r="G21" s="4" t="s">
        <v>42</v>
      </c>
      <c r="H21" s="6" t="s">
        <v>20</v>
      </c>
      <c r="I21" s="4" t="s">
        <v>21</v>
      </c>
      <c r="J21" s="7" t="s">
        <v>22</v>
      </c>
      <c r="K21" s="2" t="s">
        <v>23</v>
      </c>
      <c r="L21" s="6" t="s">
        <v>24</v>
      </c>
      <c r="M21" s="4" t="s">
        <v>25</v>
      </c>
      <c r="N21" s="3" t="s">
        <v>26</v>
      </c>
      <c r="O21" s="4">
        <v>1</v>
      </c>
      <c r="P21" s="3" t="s">
        <v>23</v>
      </c>
      <c r="Q21" s="4"/>
    </row>
    <row r="22" spans="1:17" ht="77.5">
      <c r="A22" s="4">
        <v>17</v>
      </c>
      <c r="B22" s="6" t="s">
        <v>16</v>
      </c>
      <c r="C22" s="4" t="str">
        <f>HYPERLINK("http://data.overheid.nl/data/dataset/knmi-hirlam-data-package-nr-6","KNMI HIRLAM Data Package nr. 6")</f>
        <v>KNMI HIRLAM Data Package nr. 6</v>
      </c>
      <c r="D22" s="6" t="s">
        <v>17</v>
      </c>
      <c r="E22" s="4" t="s">
        <v>18</v>
      </c>
      <c r="F22" s="6" t="s">
        <v>114</v>
      </c>
      <c r="G22" s="4" t="s">
        <v>43</v>
      </c>
      <c r="H22" s="6" t="s">
        <v>20</v>
      </c>
      <c r="I22" s="4" t="s">
        <v>21</v>
      </c>
      <c r="J22" s="7" t="s">
        <v>22</v>
      </c>
      <c r="K22" s="2" t="s">
        <v>23</v>
      </c>
      <c r="L22" s="6" t="s">
        <v>24</v>
      </c>
      <c r="M22" s="4" t="s">
        <v>25</v>
      </c>
      <c r="N22" s="3" t="s">
        <v>26</v>
      </c>
      <c r="O22" s="4">
        <v>1</v>
      </c>
      <c r="P22" s="3" t="s">
        <v>23</v>
      </c>
      <c r="Q22" s="4"/>
    </row>
    <row r="23" spans="1:17" ht="77.5">
      <c r="A23" s="4">
        <v>18</v>
      </c>
      <c r="B23" s="6" t="s">
        <v>16</v>
      </c>
      <c r="C23" s="4" t="str">
        <f>HYPERLINK("http://data.overheid.nl/data/dataset/knmi-hirlam-data-package-nr-5","KNMI HIRLAM Data Package nr. 5")</f>
        <v>KNMI HIRLAM Data Package nr. 5</v>
      </c>
      <c r="D23" s="6" t="s">
        <v>17</v>
      </c>
      <c r="E23" s="4" t="s">
        <v>18</v>
      </c>
      <c r="F23" s="6" t="s">
        <v>114</v>
      </c>
      <c r="G23" s="4" t="s">
        <v>44</v>
      </c>
      <c r="H23" s="6" t="s">
        <v>20</v>
      </c>
      <c r="I23" s="4" t="s">
        <v>21</v>
      </c>
      <c r="J23" s="7" t="s">
        <v>22</v>
      </c>
      <c r="K23" s="2" t="s">
        <v>23</v>
      </c>
      <c r="L23" s="6" t="s">
        <v>24</v>
      </c>
      <c r="M23" s="4" t="s">
        <v>25</v>
      </c>
      <c r="N23" s="3" t="s">
        <v>26</v>
      </c>
      <c r="O23" s="4">
        <v>1</v>
      </c>
      <c r="P23" s="3" t="s">
        <v>23</v>
      </c>
      <c r="Q23" s="4"/>
    </row>
    <row r="24" spans="1:17" ht="77.5">
      <c r="A24" s="4">
        <v>19</v>
      </c>
      <c r="B24" s="6" t="s">
        <v>16</v>
      </c>
      <c r="C24" s="4" t="str">
        <f>HYPERLINK("http://data.overheid.nl/data/dataset/knmi-hirlam-data-package-nr-4","KNMI HIRLAM Data Package nr. 4")</f>
        <v>KNMI HIRLAM Data Package nr. 4</v>
      </c>
      <c r="D24" s="6" t="s">
        <v>17</v>
      </c>
      <c r="E24" s="4" t="s">
        <v>18</v>
      </c>
      <c r="F24" s="6" t="s">
        <v>114</v>
      </c>
      <c r="G24" s="4" t="s">
        <v>45</v>
      </c>
      <c r="H24" s="6" t="s">
        <v>20</v>
      </c>
      <c r="I24" s="4" t="s">
        <v>21</v>
      </c>
      <c r="J24" s="7" t="s">
        <v>22</v>
      </c>
      <c r="K24" s="2" t="s">
        <v>23</v>
      </c>
      <c r="L24" s="6" t="s">
        <v>24</v>
      </c>
      <c r="M24" s="4" t="s">
        <v>25</v>
      </c>
      <c r="N24" s="3" t="s">
        <v>26</v>
      </c>
      <c r="O24" s="4">
        <v>1</v>
      </c>
      <c r="P24" s="3" t="s">
        <v>23</v>
      </c>
      <c r="Q24" s="4"/>
    </row>
    <row r="25" spans="1:17" ht="62">
      <c r="A25" s="4">
        <v>20</v>
      </c>
      <c r="B25" s="6" t="s">
        <v>16</v>
      </c>
      <c r="C25" s="4" t="str">
        <f>HYPERLINK("http://data.overheid.nl/data/dataset/knmi-hirlam-data-package-nr-3-2","KNMI HIRLAM Data Package nr. 3/2")</f>
        <v>KNMI HIRLAM Data Package nr. 3/2</v>
      </c>
      <c r="D25" s="6" t="s">
        <v>17</v>
      </c>
      <c r="E25" s="4" t="s">
        <v>18</v>
      </c>
      <c r="F25" s="6" t="s">
        <v>114</v>
      </c>
      <c r="G25" s="4" t="s">
        <v>46</v>
      </c>
      <c r="H25" s="6" t="s">
        <v>20</v>
      </c>
      <c r="I25" s="4" t="s">
        <v>21</v>
      </c>
      <c r="J25" s="7" t="s">
        <v>22</v>
      </c>
      <c r="K25" s="2" t="s">
        <v>23</v>
      </c>
      <c r="L25" s="6" t="s">
        <v>24</v>
      </c>
      <c r="M25" s="4" t="s">
        <v>25</v>
      </c>
      <c r="N25" s="3" t="s">
        <v>26</v>
      </c>
      <c r="O25" s="4">
        <v>1</v>
      </c>
      <c r="P25" s="3" t="s">
        <v>23</v>
      </c>
      <c r="Q25" s="4"/>
    </row>
    <row r="26" spans="1:17" ht="62">
      <c r="A26" s="4">
        <v>21</v>
      </c>
      <c r="B26" s="6" t="s">
        <v>16</v>
      </c>
      <c r="C26" s="4" t="str">
        <f>HYPERLINK("http://data.overheid.nl/data/dataset/knmi-hirlam-data-package-nr-3-1","KNMI HIRLAM Data Package nr. 3/1")</f>
        <v>KNMI HIRLAM Data Package nr. 3/1</v>
      </c>
      <c r="D26" s="6" t="s">
        <v>17</v>
      </c>
      <c r="E26" s="4" t="s">
        <v>18</v>
      </c>
      <c r="F26" s="6" t="s">
        <v>114</v>
      </c>
      <c r="G26" s="4" t="s">
        <v>47</v>
      </c>
      <c r="H26" s="6" t="s">
        <v>20</v>
      </c>
      <c r="I26" s="4" t="s">
        <v>21</v>
      </c>
      <c r="J26" s="7" t="s">
        <v>22</v>
      </c>
      <c r="K26" s="2" t="s">
        <v>23</v>
      </c>
      <c r="L26" s="6" t="s">
        <v>24</v>
      </c>
      <c r="M26" s="4" t="s">
        <v>25</v>
      </c>
      <c r="N26" s="3" t="s">
        <v>26</v>
      </c>
      <c r="O26" s="4">
        <v>1</v>
      </c>
      <c r="P26" s="3" t="s">
        <v>23</v>
      </c>
      <c r="Q26" s="4"/>
    </row>
    <row r="27" spans="1:17" ht="77.5">
      <c r="A27" s="4">
        <v>22</v>
      </c>
      <c r="B27" s="6" t="s">
        <v>16</v>
      </c>
      <c r="C27" s="4" t="str">
        <f>HYPERLINK("http://data.overheid.nl/data/dataset/knmi-hirlam-data-package-nr-2","KNMI HIRLAM Data Package nr. 2")</f>
        <v>KNMI HIRLAM Data Package nr. 2</v>
      </c>
      <c r="D27" s="6" t="s">
        <v>17</v>
      </c>
      <c r="E27" s="4" t="s">
        <v>18</v>
      </c>
      <c r="F27" s="6" t="s">
        <v>114</v>
      </c>
      <c r="G27" s="4" t="s">
        <v>48</v>
      </c>
      <c r="H27" s="6" t="s">
        <v>20</v>
      </c>
      <c r="I27" s="4" t="s">
        <v>21</v>
      </c>
      <c r="J27" s="7" t="s">
        <v>22</v>
      </c>
      <c r="K27" s="2" t="s">
        <v>23</v>
      </c>
      <c r="L27" s="6" t="s">
        <v>24</v>
      </c>
      <c r="M27" s="4" t="s">
        <v>25</v>
      </c>
      <c r="N27" s="3" t="s">
        <v>26</v>
      </c>
      <c r="O27" s="4">
        <v>1</v>
      </c>
      <c r="P27" s="3" t="s">
        <v>23</v>
      </c>
      <c r="Q27" s="4"/>
    </row>
    <row r="28" spans="1:17" ht="77.5">
      <c r="A28" s="4">
        <v>23</v>
      </c>
      <c r="B28" s="6" t="s">
        <v>16</v>
      </c>
      <c r="C28" s="4" t="str">
        <f>HYPERLINK("http://data.overheid.nl/data/dataset/knmi-hirlam-data-package-nr-1","KNMI HIRLAM Data Package nr. 1")</f>
        <v>KNMI HIRLAM Data Package nr. 1</v>
      </c>
      <c r="D28" s="6" t="s">
        <v>17</v>
      </c>
      <c r="E28" s="4" t="s">
        <v>18</v>
      </c>
      <c r="F28" s="6" t="s">
        <v>114</v>
      </c>
      <c r="G28" s="4" t="s">
        <v>49</v>
      </c>
      <c r="H28" s="6" t="s">
        <v>20</v>
      </c>
      <c r="I28" s="4" t="s">
        <v>21</v>
      </c>
      <c r="J28" s="7" t="s">
        <v>22</v>
      </c>
      <c r="K28" s="2" t="s">
        <v>23</v>
      </c>
      <c r="L28" s="6" t="s">
        <v>24</v>
      </c>
      <c r="M28" s="4" t="s">
        <v>25</v>
      </c>
      <c r="N28" s="3" t="s">
        <v>26</v>
      </c>
      <c r="O28" s="4">
        <v>1</v>
      </c>
      <c r="P28" s="3" t="s">
        <v>23</v>
      </c>
      <c r="Q28" s="4"/>
    </row>
    <row r="29" spans="1:17" ht="62">
      <c r="A29" s="4">
        <v>24</v>
      </c>
      <c r="B29" s="6" t="s">
        <v>16</v>
      </c>
      <c r="C29" s="4" t="str">
        <f>HYPERLINK("http://data.overheid.nl/data/dataset/knmi-harmonie-data-package-nr-1","KNMI HARMONIE Data Package nr. 1")</f>
        <v>KNMI HARMONIE Data Package nr. 1</v>
      </c>
      <c r="D29" s="6" t="s">
        <v>17</v>
      </c>
      <c r="E29" s="4" t="s">
        <v>18</v>
      </c>
      <c r="F29" s="6" t="s">
        <v>114</v>
      </c>
      <c r="G29" s="4" t="s">
        <v>50</v>
      </c>
      <c r="H29" s="6" t="s">
        <v>20</v>
      </c>
      <c r="I29" s="4" t="s">
        <v>21</v>
      </c>
      <c r="J29" s="7" t="s">
        <v>22</v>
      </c>
      <c r="K29" s="2" t="s">
        <v>23</v>
      </c>
      <c r="L29" s="6" t="s">
        <v>24</v>
      </c>
      <c r="M29" s="4" t="s">
        <v>25</v>
      </c>
      <c r="N29" s="3" t="s">
        <v>26</v>
      </c>
      <c r="O29" s="4">
        <v>1</v>
      </c>
      <c r="P29" s="3" t="s">
        <v>23</v>
      </c>
      <c r="Q29" s="4"/>
    </row>
    <row r="30" spans="1:17" ht="62">
      <c r="A30" s="4">
        <v>25</v>
      </c>
      <c r="B30" s="6" t="s">
        <v>16</v>
      </c>
      <c r="C30" s="4" t="str">
        <f>HYPERLINK("http://data.overheid.nl/data/dataset/3-uur-neerslagaccumulaties-uit-radar-en-regenmeters-archief","3-uur neerslagaccumulaties uit radar en regenmeters - archief")</f>
        <v>3-uur neerslagaccumulaties uit radar en regenmeters - archief</v>
      </c>
      <c r="D30" s="6" t="s">
        <v>17</v>
      </c>
      <c r="E30" s="4" t="s">
        <v>18</v>
      </c>
      <c r="F30" s="6" t="s">
        <v>114</v>
      </c>
      <c r="G30" s="4" t="s">
        <v>51</v>
      </c>
      <c r="H30" s="6" t="s">
        <v>20</v>
      </c>
      <c r="I30" s="4" t="s">
        <v>21</v>
      </c>
      <c r="J30" s="7" t="s">
        <v>22</v>
      </c>
      <c r="K30" s="2" t="s">
        <v>23</v>
      </c>
      <c r="L30" s="6" t="s">
        <v>24</v>
      </c>
      <c r="M30" s="4" t="s">
        <v>25</v>
      </c>
      <c r="N30" s="3" t="s">
        <v>26</v>
      </c>
      <c r="O30" s="4">
        <v>1</v>
      </c>
      <c r="P30" s="3" t="s">
        <v>23</v>
      </c>
      <c r="Q30" s="4"/>
    </row>
    <row r="31" spans="1:17" ht="46.5">
      <c r="A31" s="4">
        <v>26</v>
      </c>
      <c r="B31" s="6" t="s">
        <v>16</v>
      </c>
      <c r="C31" s="4" t="str">
        <f>HYPERLINK("http://data.overheid.nl/data/dataset/knmi14-dagelijkse-neerslagsom-2050-wh","KNMI14 Dagelijkse neerslagsom 2050 WH")</f>
        <v>KNMI14 Dagelijkse neerslagsom 2050 WH</v>
      </c>
      <c r="D31" s="6" t="s">
        <v>17</v>
      </c>
      <c r="E31" s="4" t="s">
        <v>18</v>
      </c>
      <c r="F31" s="6" t="s">
        <v>114</v>
      </c>
      <c r="G31" s="4" t="s">
        <v>52</v>
      </c>
      <c r="H31" s="6" t="s">
        <v>20</v>
      </c>
      <c r="I31" s="4" t="s">
        <v>21</v>
      </c>
      <c r="J31" s="7" t="s">
        <v>22</v>
      </c>
      <c r="K31" s="2" t="s">
        <v>23</v>
      </c>
      <c r="L31" s="6" t="s">
        <v>24</v>
      </c>
      <c r="M31" s="4" t="s">
        <v>25</v>
      </c>
      <c r="N31" s="3" t="s">
        <v>26</v>
      </c>
      <c r="O31" s="4">
        <v>1</v>
      </c>
      <c r="P31" s="3" t="s">
        <v>23</v>
      </c>
      <c r="Q31" s="4"/>
    </row>
    <row r="32" spans="1:17" ht="31">
      <c r="A32" s="4">
        <v>27</v>
      </c>
      <c r="B32" s="6" t="s">
        <v>16</v>
      </c>
      <c r="C32" s="4" t="str">
        <f>HYPERLINK("http://data.overheid.nl/data/dataset/knmi14-dagelijkse-makkink-verdamping-referentie-1981-2010","KNMI14 Dagelijkse Makkink verdamping: referentie 1981-2010")</f>
        <v>KNMI14 Dagelijkse Makkink verdamping: referentie 1981-2010</v>
      </c>
      <c r="D32" s="6" t="s">
        <v>17</v>
      </c>
      <c r="E32" s="4" t="s">
        <v>18</v>
      </c>
      <c r="F32" s="6" t="s">
        <v>114</v>
      </c>
      <c r="G32" s="4" t="s">
        <v>53</v>
      </c>
      <c r="H32" s="6" t="s">
        <v>20</v>
      </c>
      <c r="I32" s="4" t="s">
        <v>21</v>
      </c>
      <c r="J32" s="7" t="s">
        <v>22</v>
      </c>
      <c r="K32" s="2" t="s">
        <v>23</v>
      </c>
      <c r="L32" s="6" t="s">
        <v>24</v>
      </c>
      <c r="M32" s="4" t="s">
        <v>25</v>
      </c>
      <c r="N32" s="3" t="s">
        <v>26</v>
      </c>
      <c r="O32" s="4">
        <v>1</v>
      </c>
      <c r="P32" s="3" t="s">
        <v>23</v>
      </c>
      <c r="Q32" s="4"/>
    </row>
    <row r="33" spans="1:17" ht="46.5">
      <c r="A33" s="4">
        <v>28</v>
      </c>
      <c r="B33" s="6" t="s">
        <v>16</v>
      </c>
      <c r="C33" s="4" t="str">
        <f>HYPERLINK("http://data.overheid.nl/data/dataset/knmi14-dagelijkse-makkink-verdamping-2050-wh","KNMI14 Dagelijkse Makkink verdamping 2050 WH")</f>
        <v>KNMI14 Dagelijkse Makkink verdamping 2050 WH</v>
      </c>
      <c r="D33" s="6" t="s">
        <v>17</v>
      </c>
      <c r="E33" s="4" t="s">
        <v>18</v>
      </c>
      <c r="F33" s="6" t="s">
        <v>114</v>
      </c>
      <c r="G33" s="4" t="s">
        <v>54</v>
      </c>
      <c r="H33" s="6" t="s">
        <v>20</v>
      </c>
      <c r="I33" s="4" t="s">
        <v>21</v>
      </c>
      <c r="J33" s="7" t="s">
        <v>22</v>
      </c>
      <c r="K33" s="2" t="s">
        <v>23</v>
      </c>
      <c r="L33" s="6" t="s">
        <v>24</v>
      </c>
      <c r="M33" s="4" t="s">
        <v>25</v>
      </c>
      <c r="N33" s="3" t="s">
        <v>26</v>
      </c>
      <c r="O33" s="4">
        <v>1</v>
      </c>
      <c r="P33" s="3" t="s">
        <v>23</v>
      </c>
      <c r="Q33" s="4"/>
    </row>
    <row r="34" spans="1:17" ht="139.5">
      <c r="A34" s="4">
        <v>29</v>
      </c>
      <c r="B34" s="6" t="s">
        <v>16</v>
      </c>
      <c r="C34" s="4" t="str">
        <f>HYPERLINK("http://data.overheid.nl/data/dataset/meteo-data-waarnemingen-van-decima-japan-1700-1860","Meteo data - Waarnemingen van Decima, Japan, 1700-1860")</f>
        <v>Meteo data - Waarnemingen van Decima, Japan, 1700-1860</v>
      </c>
      <c r="D34" s="6" t="s">
        <v>17</v>
      </c>
      <c r="E34" s="4" t="s">
        <v>18</v>
      </c>
      <c r="F34" s="6" t="s">
        <v>114</v>
      </c>
      <c r="G34" s="4" t="s">
        <v>55</v>
      </c>
      <c r="H34" s="6" t="s">
        <v>20</v>
      </c>
      <c r="I34" s="4" t="s">
        <v>21</v>
      </c>
      <c r="J34" s="7" t="s">
        <v>22</v>
      </c>
      <c r="K34" s="2" t="s">
        <v>23</v>
      </c>
      <c r="L34" s="6" t="s">
        <v>24</v>
      </c>
      <c r="M34" s="4" t="s">
        <v>25</v>
      </c>
      <c r="N34" s="3" t="s">
        <v>26</v>
      </c>
      <c r="O34" s="4">
        <v>1</v>
      </c>
      <c r="P34" s="3" t="s">
        <v>23</v>
      </c>
      <c r="Q34" s="4"/>
    </row>
    <row r="35" spans="1:17" ht="124">
      <c r="A35" s="4">
        <v>30</v>
      </c>
      <c r="B35" s="6" t="s">
        <v>16</v>
      </c>
      <c r="C35" s="4" t="str">
        <f>HYPERLINK("http://data.overheid.nl/data/dataset/wind-model-tijdreeksen-van-35-jaar-op-10-200-meter-boven-de-noordzee-in-bestanden-per-2-5-km-grid-01","wind - model tijdreeksen van 35 jaar op 10-200 meter boven de Noordzee in bestanden per 2.5 km gridlocatie")</f>
        <v>wind - model tijdreeksen van 35 jaar op 10-200 meter boven de Noordzee in bestanden per 2.5 km gridlocatie</v>
      </c>
      <c r="D35" s="6" t="s">
        <v>17</v>
      </c>
      <c r="E35" s="4" t="s">
        <v>18</v>
      </c>
      <c r="F35" s="6" t="s">
        <v>114</v>
      </c>
      <c r="G35" s="4" t="s">
        <v>38</v>
      </c>
      <c r="H35" s="6" t="s">
        <v>20</v>
      </c>
      <c r="I35" s="4" t="s">
        <v>21</v>
      </c>
      <c r="J35" s="7" t="s">
        <v>22</v>
      </c>
      <c r="K35" s="2" t="s">
        <v>23</v>
      </c>
      <c r="L35" s="6" t="s">
        <v>24</v>
      </c>
      <c r="M35" s="4" t="s">
        <v>25</v>
      </c>
      <c r="N35" s="3" t="s">
        <v>26</v>
      </c>
      <c r="O35" s="4">
        <v>1</v>
      </c>
      <c r="P35" s="3" t="s">
        <v>23</v>
      </c>
      <c r="Q35" s="4"/>
    </row>
    <row r="36" spans="1:17" ht="62">
      <c r="A36" s="4">
        <v>31</v>
      </c>
      <c r="B36" s="6" t="s">
        <v>16</v>
      </c>
      <c r="C36" s="4" t="str">
        <f>HYPERLINK("http://data.overheid.nl/data/dataset/volume-gegevens-radar-den-helder","Volume gegevens radar Den Helder")</f>
        <v>Volume gegevens radar Den Helder</v>
      </c>
      <c r="D36" s="6" t="s">
        <v>17</v>
      </c>
      <c r="E36" s="4" t="s">
        <v>18</v>
      </c>
      <c r="F36" s="6" t="s">
        <v>114</v>
      </c>
      <c r="G36" s="4" t="s">
        <v>56</v>
      </c>
      <c r="H36" s="6" t="s">
        <v>20</v>
      </c>
      <c r="I36" s="4" t="s">
        <v>21</v>
      </c>
      <c r="J36" s="7" t="s">
        <v>22</v>
      </c>
      <c r="K36" s="2" t="s">
        <v>23</v>
      </c>
      <c r="L36" s="6" t="s">
        <v>24</v>
      </c>
      <c r="M36" s="4" t="s">
        <v>25</v>
      </c>
      <c r="N36" s="3" t="s">
        <v>26</v>
      </c>
      <c r="O36" s="4">
        <v>1</v>
      </c>
      <c r="P36" s="3" t="s">
        <v>23</v>
      </c>
      <c r="Q36" s="4"/>
    </row>
    <row r="37" spans="1:17" ht="62">
      <c r="A37" s="4">
        <v>32</v>
      </c>
      <c r="B37" s="6" t="s">
        <v>16</v>
      </c>
      <c r="C37" s="4" t="str">
        <f>HYPERLINK("http://data.overheid.nl/data/dataset/volume-gegevens-radar-de-bilt","Volume gegevens radar De Bilt")</f>
        <v>Volume gegevens radar De Bilt</v>
      </c>
      <c r="D37" s="6" t="s">
        <v>17</v>
      </c>
      <c r="E37" s="4" t="s">
        <v>18</v>
      </c>
      <c r="F37" s="6" t="s">
        <v>114</v>
      </c>
      <c r="G37" s="4" t="s">
        <v>57</v>
      </c>
      <c r="H37" s="6" t="s">
        <v>20</v>
      </c>
      <c r="I37" s="4" t="s">
        <v>21</v>
      </c>
      <c r="J37" s="7" t="s">
        <v>22</v>
      </c>
      <c r="K37" s="2" t="s">
        <v>23</v>
      </c>
      <c r="L37" s="6" t="s">
        <v>24</v>
      </c>
      <c r="M37" s="4" t="s">
        <v>25</v>
      </c>
      <c r="N37" s="3" t="s">
        <v>26</v>
      </c>
      <c r="O37" s="4">
        <v>1</v>
      </c>
      <c r="P37" s="3" t="s">
        <v>23</v>
      </c>
      <c r="Q37" s="4"/>
    </row>
    <row r="38" spans="1:17" ht="62">
      <c r="A38" s="4">
        <v>33</v>
      </c>
      <c r="B38" s="6" t="s">
        <v>16</v>
      </c>
      <c r="C38" s="4" t="str">
        <f>HYPERLINK("http://data.overheid.nl/data/dataset/composieten-van-radarreflectiviteit","Composieten van radarreflectiviteit")</f>
        <v>Composieten van radarreflectiviteit</v>
      </c>
      <c r="D38" s="6" t="s">
        <v>17</v>
      </c>
      <c r="E38" s="4" t="s">
        <v>18</v>
      </c>
      <c r="F38" s="6" t="s">
        <v>114</v>
      </c>
      <c r="G38" s="4" t="s">
        <v>58</v>
      </c>
      <c r="H38" s="6" t="s">
        <v>20</v>
      </c>
      <c r="I38" s="4" t="s">
        <v>21</v>
      </c>
      <c r="J38" s="7" t="s">
        <v>22</v>
      </c>
      <c r="K38" s="2" t="s">
        <v>23</v>
      </c>
      <c r="L38" s="6" t="s">
        <v>24</v>
      </c>
      <c r="M38" s="4" t="s">
        <v>25</v>
      </c>
      <c r="N38" s="3" t="s">
        <v>26</v>
      </c>
      <c r="O38" s="4">
        <v>1</v>
      </c>
      <c r="P38" s="3" t="s">
        <v>23</v>
      </c>
      <c r="Q38" s="4"/>
    </row>
    <row r="39" spans="1:17" ht="232.5">
      <c r="A39" s="4">
        <v>35</v>
      </c>
      <c r="B39" s="6" t="s">
        <v>16</v>
      </c>
      <c r="C39" s="4" t="str">
        <f>HYPERLINK("http://data.overheid.nl/data/dataset/pga-hazardmaps-knmi-seismologie-groningen","PGA hazardmaps,  KNMI/seismologie, Groningen")</f>
        <v>PGA hazardmaps,  KNMI/seismologie, Groningen</v>
      </c>
      <c r="D39" s="6" t="s">
        <v>17</v>
      </c>
      <c r="E39" s="4" t="s">
        <v>18</v>
      </c>
      <c r="F39" s="6" t="s">
        <v>114</v>
      </c>
      <c r="G39" s="4" t="s">
        <v>59</v>
      </c>
      <c r="H39" s="6" t="s">
        <v>20</v>
      </c>
      <c r="I39" s="4" t="s">
        <v>21</v>
      </c>
      <c r="J39" s="7" t="s">
        <v>22</v>
      </c>
      <c r="K39" s="2" t="s">
        <v>23</v>
      </c>
      <c r="L39" s="6" t="s">
        <v>24</v>
      </c>
      <c r="M39" s="4" t="s">
        <v>25</v>
      </c>
      <c r="N39" s="3" t="s">
        <v>26</v>
      </c>
      <c r="O39" s="4">
        <v>1</v>
      </c>
      <c r="P39" s="3" t="s">
        <v>23</v>
      </c>
      <c r="Q39" s="4"/>
    </row>
    <row r="40" spans="1:17" ht="124">
      <c r="A40" s="4">
        <v>36</v>
      </c>
      <c r="B40" s="6" t="s">
        <v>16</v>
      </c>
      <c r="C40" s="4" t="str">
        <f>HYPERLINK("http://data.overheid.nl/data/dataset/wind-model-statistieken-op-10-200-meter-boven-de-noordzee-knw-end-user-pack-van-kaarten-en-tijdreeks","wind - model statistieken op 10-200 meter boven de Noordzee - KNW End user pack van kaarten en tijdreeksen")</f>
        <v>wind - model statistieken op 10-200 meter boven de Noordzee - KNW End user pack van kaarten en tijdreeksen</v>
      </c>
      <c r="D40" s="6" t="s">
        <v>17</v>
      </c>
      <c r="E40" s="4" t="s">
        <v>18</v>
      </c>
      <c r="F40" s="6" t="s">
        <v>114</v>
      </c>
      <c r="G40" s="4" t="s">
        <v>38</v>
      </c>
      <c r="H40" s="6" t="s">
        <v>20</v>
      </c>
      <c r="I40" s="4" t="s">
        <v>21</v>
      </c>
      <c r="J40" s="7" t="s">
        <v>22</v>
      </c>
      <c r="K40" s="2" t="s">
        <v>23</v>
      </c>
      <c r="L40" s="6" t="s">
        <v>24</v>
      </c>
      <c r="M40" s="4" t="s">
        <v>25</v>
      </c>
      <c r="N40" s="3" t="s">
        <v>26</v>
      </c>
      <c r="O40" s="4">
        <v>1</v>
      </c>
      <c r="P40" s="3" t="s">
        <v>23</v>
      </c>
      <c r="Q40" s="4"/>
    </row>
    <row r="41" spans="1:17" ht="31">
      <c r="A41" s="4">
        <v>37</v>
      </c>
      <c r="B41" s="6" t="s">
        <v>16</v>
      </c>
      <c r="C41" s="4" t="str">
        <f>HYPERLINK("http://data.overheid.nl/data/dataset/langjarig-gemiddelde-1981-2010-gemiddelde-jaartemperatuur","Langjarig gemiddelde 1981-2010 - Gemiddelde jaartemperatuur")</f>
        <v>Langjarig gemiddelde 1981-2010 - Gemiddelde jaartemperatuur</v>
      </c>
      <c r="D41" s="6" t="s">
        <v>17</v>
      </c>
      <c r="E41" s="4" t="s">
        <v>18</v>
      </c>
      <c r="F41" s="6" t="s">
        <v>114</v>
      </c>
      <c r="G41" s="4" t="s">
        <v>60</v>
      </c>
      <c r="H41" s="6" t="s">
        <v>20</v>
      </c>
      <c r="I41" s="4" t="s">
        <v>21</v>
      </c>
      <c r="J41" s="7" t="s">
        <v>22</v>
      </c>
      <c r="K41" s="2" t="s">
        <v>23</v>
      </c>
      <c r="L41" s="6" t="s">
        <v>24</v>
      </c>
      <c r="M41" s="4" t="s">
        <v>25</v>
      </c>
      <c r="N41" s="3" t="s">
        <v>26</v>
      </c>
      <c r="O41" s="4">
        <v>1</v>
      </c>
      <c r="P41" s="3" t="s">
        <v>23</v>
      </c>
      <c r="Q41" s="4"/>
    </row>
    <row r="42" spans="1:17" ht="46.5">
      <c r="A42" s="4">
        <v>38</v>
      </c>
      <c r="B42" s="6" t="s">
        <v>16</v>
      </c>
      <c r="C42" s="4" t="str">
        <f>HYPERLINK("http://data.overheid.nl/data/dataset/dagelijkse-neerslagsom","Dagelijkse neerslagsom")</f>
        <v>Dagelijkse neerslagsom</v>
      </c>
      <c r="D42" s="6" t="s">
        <v>17</v>
      </c>
      <c r="E42" s="4" t="s">
        <v>18</v>
      </c>
      <c r="F42" s="6" t="s">
        <v>114</v>
      </c>
      <c r="G42" s="4" t="s">
        <v>61</v>
      </c>
      <c r="H42" s="6" t="s">
        <v>20</v>
      </c>
      <c r="I42" s="4" t="s">
        <v>21</v>
      </c>
      <c r="J42" s="7" t="s">
        <v>22</v>
      </c>
      <c r="K42" s="2" t="s">
        <v>23</v>
      </c>
      <c r="L42" s="6" t="s">
        <v>24</v>
      </c>
      <c r="M42" s="4" t="s">
        <v>25</v>
      </c>
      <c r="N42" s="3" t="s">
        <v>26</v>
      </c>
      <c r="O42" s="4">
        <v>1</v>
      </c>
      <c r="P42" s="3" t="s">
        <v>23</v>
      </c>
      <c r="Q42" s="4"/>
    </row>
    <row r="43" spans="1:17" ht="46.5">
      <c r="A43" s="4">
        <v>39</v>
      </c>
      <c r="B43" s="6" t="s">
        <v>16</v>
      </c>
      <c r="C43" s="4" t="str">
        <f>HYPERLINK("http://data.overheid.nl/data/dataset/dagelijkse-makkink-verdamping","Dagelijkse Makkink verdamping")</f>
        <v>Dagelijkse Makkink verdamping</v>
      </c>
      <c r="D43" s="6" t="s">
        <v>17</v>
      </c>
      <c r="E43" s="4" t="s">
        <v>18</v>
      </c>
      <c r="F43" s="6" t="s">
        <v>114</v>
      </c>
      <c r="G43" s="4" t="s">
        <v>62</v>
      </c>
      <c r="H43" s="6" t="s">
        <v>20</v>
      </c>
      <c r="I43" s="4" t="s">
        <v>21</v>
      </c>
      <c r="J43" s="7" t="s">
        <v>22</v>
      </c>
      <c r="K43" s="2" t="s">
        <v>23</v>
      </c>
      <c r="L43" s="6" t="s">
        <v>24</v>
      </c>
      <c r="M43" s="4" t="s">
        <v>25</v>
      </c>
      <c r="N43" s="3" t="s">
        <v>26</v>
      </c>
      <c r="O43" s="4">
        <v>1</v>
      </c>
      <c r="P43" s="3" t="s">
        <v>23</v>
      </c>
      <c r="Q43" s="4"/>
    </row>
    <row r="44" spans="1:17" ht="31">
      <c r="A44" s="4">
        <v>40</v>
      </c>
      <c r="B44" s="6" t="s">
        <v>16</v>
      </c>
      <c r="C44" s="4" t="str">
        <f>HYPERLINK("http://data.overheid.nl/data/dataset/langjarig-gemiddelde-1981-2010-gemiddelde-minimumtemperatuur-per-maand","Langjarig gemiddelde 1981-2010 -Gemiddelde minimumtemperatuur per maand")</f>
        <v>Langjarig gemiddelde 1981-2010 -Gemiddelde minimumtemperatuur per maand</v>
      </c>
      <c r="D44" s="6" t="s">
        <v>17</v>
      </c>
      <c r="E44" s="4" t="s">
        <v>18</v>
      </c>
      <c r="F44" s="6" t="s">
        <v>114</v>
      </c>
      <c r="G44" s="4" t="s">
        <v>63</v>
      </c>
      <c r="H44" s="6" t="s">
        <v>20</v>
      </c>
      <c r="I44" s="4" t="s">
        <v>21</v>
      </c>
      <c r="J44" s="7" t="s">
        <v>22</v>
      </c>
      <c r="K44" s="2" t="s">
        <v>23</v>
      </c>
      <c r="L44" s="6" t="s">
        <v>24</v>
      </c>
      <c r="M44" s="4" t="s">
        <v>25</v>
      </c>
      <c r="N44" s="3" t="s">
        <v>64</v>
      </c>
      <c r="O44" s="4">
        <v>1</v>
      </c>
      <c r="P44" s="3" t="s">
        <v>23</v>
      </c>
      <c r="Q44" s="4"/>
    </row>
    <row r="45" spans="1:17" ht="31">
      <c r="A45" s="4">
        <v>41</v>
      </c>
      <c r="B45" s="6" t="s">
        <v>16</v>
      </c>
      <c r="C45" s="4" t="str">
        <f>HYPERLINK("http://data.overheid.nl/data/dataset/langjarig-gemiddelde-1981-2010-gemiddelde-maximumtemperatuur-per-maand","Langjarig gemiddelde 1981-2010 -Gemiddelde maximumtemperatuur per maand")</f>
        <v>Langjarig gemiddelde 1981-2010 -Gemiddelde maximumtemperatuur per maand</v>
      </c>
      <c r="D45" s="6" t="s">
        <v>17</v>
      </c>
      <c r="E45" s="4" t="s">
        <v>18</v>
      </c>
      <c r="F45" s="6" t="s">
        <v>114</v>
      </c>
      <c r="G45" s="4" t="s">
        <v>65</v>
      </c>
      <c r="H45" s="6" t="s">
        <v>20</v>
      </c>
      <c r="I45" s="4" t="s">
        <v>21</v>
      </c>
      <c r="J45" s="7" t="s">
        <v>22</v>
      </c>
      <c r="K45" s="2" t="s">
        <v>23</v>
      </c>
      <c r="L45" s="6" t="s">
        <v>24</v>
      </c>
      <c r="M45" s="4" t="s">
        <v>25</v>
      </c>
      <c r="N45" s="3" t="s">
        <v>64</v>
      </c>
      <c r="O45" s="4">
        <v>1</v>
      </c>
      <c r="P45" s="3" t="s">
        <v>23</v>
      </c>
      <c r="Q45" s="4"/>
    </row>
    <row r="46" spans="1:17" ht="62">
      <c r="A46" s="4">
        <v>42</v>
      </c>
      <c r="B46" s="6" t="s">
        <v>16</v>
      </c>
      <c r="C46" s="4" t="str">
        <f>HYPERLINK("http://data.overheid.nl/data/dataset/langjarig-gemiddelde-1981-2010-gemiddelde-maximumtemperatuur-per-jaar","Langjarig gemiddelde 1981-2010 - Gemiddelde maximumtemperatuur per jaar")</f>
        <v>Langjarig gemiddelde 1981-2010 - Gemiddelde maximumtemperatuur per jaar</v>
      </c>
      <c r="D46" s="6" t="s">
        <v>17</v>
      </c>
      <c r="E46" s="4" t="s">
        <v>18</v>
      </c>
      <c r="F46" s="6" t="s">
        <v>114</v>
      </c>
      <c r="G46" s="4" t="s">
        <v>66</v>
      </c>
      <c r="H46" s="6" t="s">
        <v>20</v>
      </c>
      <c r="I46" s="4" t="s">
        <v>21</v>
      </c>
      <c r="J46" s="7" t="s">
        <v>22</v>
      </c>
      <c r="K46" s="2" t="s">
        <v>23</v>
      </c>
      <c r="L46" s="6" t="s">
        <v>24</v>
      </c>
      <c r="M46" s="4" t="s">
        <v>25</v>
      </c>
      <c r="N46" s="3" t="s">
        <v>64</v>
      </c>
      <c r="O46" s="4">
        <v>1</v>
      </c>
      <c r="P46" s="3" t="s">
        <v>23</v>
      </c>
      <c r="Q46" s="4"/>
    </row>
    <row r="47" spans="1:17" ht="62">
      <c r="A47" s="4">
        <v>43</v>
      </c>
      <c r="B47" s="6" t="s">
        <v>16</v>
      </c>
      <c r="C47" s="4" t="str">
        <f>HYPERLINK("http://data.overheid.nl/data/dataset/langjarig-gemiddelde-1981-2010-gemiddelde-minimumtemperatuur-per-jaar","Langjarig gemiddelde 1981-2010 - Gemiddelde minimumtemperatuur per jaar")</f>
        <v>Langjarig gemiddelde 1981-2010 - Gemiddelde minimumtemperatuur per jaar</v>
      </c>
      <c r="D47" s="6" t="s">
        <v>17</v>
      </c>
      <c r="E47" s="4" t="s">
        <v>18</v>
      </c>
      <c r="F47" s="6" t="s">
        <v>114</v>
      </c>
      <c r="G47" s="4" t="s">
        <v>67</v>
      </c>
      <c r="H47" s="6" t="s">
        <v>20</v>
      </c>
      <c r="I47" s="4" t="s">
        <v>21</v>
      </c>
      <c r="J47" s="7" t="s">
        <v>22</v>
      </c>
      <c r="K47" s="2" t="s">
        <v>23</v>
      </c>
      <c r="L47" s="6" t="s">
        <v>24</v>
      </c>
      <c r="M47" s="4" t="s">
        <v>25</v>
      </c>
      <c r="N47" s="3" t="s">
        <v>64</v>
      </c>
      <c r="O47" s="4">
        <v>1</v>
      </c>
      <c r="P47" s="3" t="s">
        <v>23</v>
      </c>
      <c r="Q47" s="4"/>
    </row>
    <row r="48" spans="1:17" ht="46.5">
      <c r="A48" s="4">
        <v>44</v>
      </c>
      <c r="B48" s="6" t="s">
        <v>16</v>
      </c>
      <c r="C48" s="4" t="str">
        <f>HYPERLINK("http://data.overheid.nl/data/dataset/knmi14-dagelijkse-neerslagsom-2085-wl","KNMI14 Dagelijkse neerslagsom 2085 WL")</f>
        <v>KNMI14 Dagelijkse neerslagsom 2085 WL</v>
      </c>
      <c r="D48" s="6" t="s">
        <v>17</v>
      </c>
      <c r="E48" s="4" t="s">
        <v>18</v>
      </c>
      <c r="F48" s="6" t="s">
        <v>114</v>
      </c>
      <c r="G48" s="4" t="s">
        <v>68</v>
      </c>
      <c r="H48" s="6" t="s">
        <v>20</v>
      </c>
      <c r="I48" s="4" t="s">
        <v>21</v>
      </c>
      <c r="J48" s="7" t="s">
        <v>22</v>
      </c>
      <c r="K48" s="2" t="s">
        <v>23</v>
      </c>
      <c r="L48" s="6" t="s">
        <v>24</v>
      </c>
      <c r="M48" s="4" t="s">
        <v>25</v>
      </c>
      <c r="N48" s="3" t="s">
        <v>26</v>
      </c>
      <c r="O48" s="4">
        <v>1</v>
      </c>
      <c r="P48" s="3" t="s">
        <v>23</v>
      </c>
      <c r="Q48" s="4"/>
    </row>
    <row r="49" spans="1:17" ht="46.5">
      <c r="A49" s="4">
        <v>45</v>
      </c>
      <c r="B49" s="6" t="s">
        <v>16</v>
      </c>
      <c r="C49" s="4" t="str">
        <f>HYPERLINK("http://data.overheid.nl/data/dataset/knmi14-dagelijkse-neerslagsom-2085-wh","KNMI14 Dagelijkse neerslagsom 2085 WH")</f>
        <v>KNMI14 Dagelijkse neerslagsom 2085 WH</v>
      </c>
      <c r="D49" s="6" t="s">
        <v>17</v>
      </c>
      <c r="E49" s="4" t="s">
        <v>18</v>
      </c>
      <c r="F49" s="6" t="s">
        <v>114</v>
      </c>
      <c r="G49" s="4" t="s">
        <v>69</v>
      </c>
      <c r="H49" s="6" t="s">
        <v>20</v>
      </c>
      <c r="I49" s="4" t="s">
        <v>21</v>
      </c>
      <c r="J49" s="7" t="s">
        <v>22</v>
      </c>
      <c r="K49" s="2" t="s">
        <v>23</v>
      </c>
      <c r="L49" s="6" t="s">
        <v>24</v>
      </c>
      <c r="M49" s="4" t="s">
        <v>25</v>
      </c>
      <c r="N49" s="3" t="s">
        <v>26</v>
      </c>
      <c r="O49" s="4">
        <v>1</v>
      </c>
      <c r="P49" s="3" t="s">
        <v>23</v>
      </c>
      <c r="Q49" s="4"/>
    </row>
    <row r="50" spans="1:17" ht="46.5">
      <c r="A50" s="4">
        <v>46</v>
      </c>
      <c r="B50" s="6" t="s">
        <v>16</v>
      </c>
      <c r="C50" s="4" t="str">
        <f>HYPERLINK("http://data.overheid.nl/data/dataset/knmi14-dagelijkse-neerslagsom-2085-gl","KNMI14 Dagelijkse neerslagsom 2085 GL")</f>
        <v>KNMI14 Dagelijkse neerslagsom 2085 GL</v>
      </c>
      <c r="D50" s="6" t="s">
        <v>17</v>
      </c>
      <c r="E50" s="4" t="s">
        <v>18</v>
      </c>
      <c r="F50" s="6" t="s">
        <v>114</v>
      </c>
      <c r="G50" s="4" t="s">
        <v>70</v>
      </c>
      <c r="H50" s="6" t="s">
        <v>20</v>
      </c>
      <c r="I50" s="4" t="s">
        <v>21</v>
      </c>
      <c r="J50" s="7" t="s">
        <v>22</v>
      </c>
      <c r="K50" s="2" t="s">
        <v>23</v>
      </c>
      <c r="L50" s="6" t="s">
        <v>24</v>
      </c>
      <c r="M50" s="4" t="s">
        <v>25</v>
      </c>
      <c r="N50" s="3" t="s">
        <v>26</v>
      </c>
      <c r="O50" s="4">
        <v>1</v>
      </c>
      <c r="P50" s="3" t="s">
        <v>23</v>
      </c>
      <c r="Q50" s="4"/>
    </row>
    <row r="51" spans="1:17" ht="46.5">
      <c r="A51" s="4">
        <v>47</v>
      </c>
      <c r="B51" s="6" t="s">
        <v>16</v>
      </c>
      <c r="C51" s="4" t="str">
        <f>HYPERLINK("http://data.overheid.nl/data/dataset/knmi14-dagelijkse-neerslagsom-2085-gh","KNMI14 Dagelijkse neerslagsom 2085 GH")</f>
        <v>KNMI14 Dagelijkse neerslagsom 2085 GH</v>
      </c>
      <c r="D51" s="6" t="s">
        <v>17</v>
      </c>
      <c r="E51" s="4" t="s">
        <v>18</v>
      </c>
      <c r="F51" s="6" t="s">
        <v>114</v>
      </c>
      <c r="G51" s="4" t="s">
        <v>71</v>
      </c>
      <c r="H51" s="6" t="s">
        <v>20</v>
      </c>
      <c r="I51" s="4" t="s">
        <v>21</v>
      </c>
      <c r="J51" s="7" t="s">
        <v>22</v>
      </c>
      <c r="K51" s="2" t="s">
        <v>23</v>
      </c>
      <c r="L51" s="6" t="s">
        <v>24</v>
      </c>
      <c r="M51" s="4" t="s">
        <v>25</v>
      </c>
      <c r="N51" s="3" t="s">
        <v>26</v>
      </c>
      <c r="O51" s="4">
        <v>1</v>
      </c>
      <c r="P51" s="3" t="s">
        <v>23</v>
      </c>
      <c r="Q51" s="4"/>
    </row>
    <row r="52" spans="1:17" ht="46.5">
      <c r="A52" s="4">
        <v>48</v>
      </c>
      <c r="B52" s="6" t="s">
        <v>16</v>
      </c>
      <c r="C52" s="4" t="str">
        <f>HYPERLINK("http://data.overheid.nl/data/dataset/knmi14-dagelijkse-neerslagsom-2050-wl","KNMI14 Dagelijkse neerslagsom 2050 WL")</f>
        <v>KNMI14 Dagelijkse neerslagsom 2050 WL</v>
      </c>
      <c r="D52" s="6" t="s">
        <v>17</v>
      </c>
      <c r="E52" s="4" t="s">
        <v>18</v>
      </c>
      <c r="F52" s="6" t="s">
        <v>114</v>
      </c>
      <c r="G52" s="4" t="s">
        <v>72</v>
      </c>
      <c r="H52" s="6" t="s">
        <v>20</v>
      </c>
      <c r="I52" s="4" t="s">
        <v>21</v>
      </c>
      <c r="J52" s="7" t="s">
        <v>22</v>
      </c>
      <c r="K52" s="2" t="s">
        <v>23</v>
      </c>
      <c r="L52" s="6" t="s">
        <v>24</v>
      </c>
      <c r="M52" s="4" t="s">
        <v>25</v>
      </c>
      <c r="N52" s="3" t="s">
        <v>26</v>
      </c>
      <c r="O52" s="4">
        <v>1</v>
      </c>
      <c r="P52" s="3" t="s">
        <v>23</v>
      </c>
      <c r="Q52" s="4"/>
    </row>
    <row r="53" spans="1:17" ht="46.5">
      <c r="A53" s="4">
        <v>49</v>
      </c>
      <c r="B53" s="6" t="s">
        <v>16</v>
      </c>
      <c r="C53" s="4" t="str">
        <f>HYPERLINK("http://data.overheid.nl/data/dataset/knmi14-dagelijkse-neerslagsom-2050-gl","KNMI14 Dagelijkse neerslagsom 2050 GL")</f>
        <v>KNMI14 Dagelijkse neerslagsom 2050 GL</v>
      </c>
      <c r="D53" s="6" t="s">
        <v>17</v>
      </c>
      <c r="E53" s="4" t="s">
        <v>18</v>
      </c>
      <c r="F53" s="6" t="s">
        <v>114</v>
      </c>
      <c r="G53" s="4" t="s">
        <v>73</v>
      </c>
      <c r="H53" s="6" t="s">
        <v>20</v>
      </c>
      <c r="I53" s="4" t="s">
        <v>21</v>
      </c>
      <c r="J53" s="7" t="s">
        <v>22</v>
      </c>
      <c r="K53" s="2" t="s">
        <v>23</v>
      </c>
      <c r="L53" s="6" t="s">
        <v>24</v>
      </c>
      <c r="M53" s="4" t="s">
        <v>25</v>
      </c>
      <c r="N53" s="3" t="s">
        <v>26</v>
      </c>
      <c r="O53" s="4">
        <v>1</v>
      </c>
      <c r="P53" s="3" t="s">
        <v>23</v>
      </c>
      <c r="Q53" s="4"/>
    </row>
    <row r="54" spans="1:17" ht="46.5">
      <c r="A54" s="4">
        <v>50</v>
      </c>
      <c r="B54" s="6" t="s">
        <v>16</v>
      </c>
      <c r="C54" s="4" t="str">
        <f>HYPERLINK("http://data.overheid.nl/data/dataset/knmi14-dagelijkse-neerslagsom-2050-gh","KNMI14 Dagelijkse neerslagsom 2050 GH")</f>
        <v>KNMI14 Dagelijkse neerslagsom 2050 GH</v>
      </c>
      <c r="D54" s="6" t="s">
        <v>17</v>
      </c>
      <c r="E54" s="4" t="s">
        <v>18</v>
      </c>
      <c r="F54" s="6" t="s">
        <v>114</v>
      </c>
      <c r="G54" s="4" t="s">
        <v>74</v>
      </c>
      <c r="H54" s="6" t="s">
        <v>20</v>
      </c>
      <c r="I54" s="4" t="s">
        <v>21</v>
      </c>
      <c r="J54" s="7" t="s">
        <v>22</v>
      </c>
      <c r="K54" s="2" t="s">
        <v>23</v>
      </c>
      <c r="L54" s="6" t="s">
        <v>24</v>
      </c>
      <c r="M54" s="4" t="s">
        <v>25</v>
      </c>
      <c r="N54" s="3" t="s">
        <v>26</v>
      </c>
      <c r="O54" s="4">
        <v>1</v>
      </c>
      <c r="P54" s="3" t="s">
        <v>23</v>
      </c>
      <c r="Q54" s="4"/>
    </row>
    <row r="55" spans="1:17" ht="31">
      <c r="A55" s="4">
        <v>51</v>
      </c>
      <c r="B55" s="6" t="s">
        <v>16</v>
      </c>
      <c r="C55" s="4" t="str">
        <f>HYPERLINK("http://data.overheid.nl/data/dataset/dagelijkse-gemiddelde-temperatuur","Dagelijkse gemiddelde temperatuur")</f>
        <v>Dagelijkse gemiddelde temperatuur</v>
      </c>
      <c r="D55" s="6" t="s">
        <v>17</v>
      </c>
      <c r="E55" s="4" t="s">
        <v>18</v>
      </c>
      <c r="F55" s="6" t="s">
        <v>114</v>
      </c>
      <c r="G55" s="4" t="s">
        <v>75</v>
      </c>
      <c r="H55" s="6" t="s">
        <v>20</v>
      </c>
      <c r="I55" s="4" t="s">
        <v>21</v>
      </c>
      <c r="J55" s="7" t="s">
        <v>22</v>
      </c>
      <c r="K55" s="2" t="s">
        <v>23</v>
      </c>
      <c r="L55" s="6" t="s">
        <v>24</v>
      </c>
      <c r="M55" s="4" t="s">
        <v>25</v>
      </c>
      <c r="N55" s="3" t="s">
        <v>26</v>
      </c>
      <c r="O55" s="4">
        <v>1</v>
      </c>
      <c r="P55" s="3" t="s">
        <v>23</v>
      </c>
      <c r="Q55" s="4"/>
    </row>
    <row r="56" spans="1:17" ht="62">
      <c r="A56" s="4">
        <v>52</v>
      </c>
      <c r="B56" s="6" t="s">
        <v>16</v>
      </c>
      <c r="C56" s="4" t="str">
        <f>HYPERLINK("http://data.overheid.nl/data/dataset/composieten-van-radar-echotophoogten","Composieten van radar echotophoogten")</f>
        <v>Composieten van radar echotophoogten</v>
      </c>
      <c r="D56" s="6" t="s">
        <v>17</v>
      </c>
      <c r="E56" s="4" t="s">
        <v>18</v>
      </c>
      <c r="F56" s="6" t="s">
        <v>114</v>
      </c>
      <c r="G56" s="4" t="s">
        <v>76</v>
      </c>
      <c r="H56" s="6" t="s">
        <v>20</v>
      </c>
      <c r="I56" s="4" t="s">
        <v>21</v>
      </c>
      <c r="J56" s="7" t="s">
        <v>22</v>
      </c>
      <c r="K56" s="2" t="s">
        <v>23</v>
      </c>
      <c r="L56" s="6" t="s">
        <v>24</v>
      </c>
      <c r="M56" s="4" t="s">
        <v>25</v>
      </c>
      <c r="N56" s="3" t="s">
        <v>26</v>
      </c>
      <c r="O56" s="4">
        <v>1</v>
      </c>
      <c r="P56" s="3" t="s">
        <v>23</v>
      </c>
      <c r="Q56" s="4"/>
    </row>
    <row r="57" spans="1:17" ht="31">
      <c r="A57" s="4">
        <v>53</v>
      </c>
      <c r="B57" s="6" t="s">
        <v>16</v>
      </c>
      <c r="C57" s="4" t="str">
        <f>HYPERLINK("http://data.overheid.nl/data/dataset/langjarig-gemiddelde-1981-2010-gemiddelde-jaarlijkse-neerslag","Langjarig gemiddelde 1981-2010 - Gemiddelde jaarlijkse neerslag")</f>
        <v>Langjarig gemiddelde 1981-2010 - Gemiddelde jaarlijkse neerslag</v>
      </c>
      <c r="D57" s="6" t="s">
        <v>17</v>
      </c>
      <c r="E57" s="4" t="s">
        <v>18</v>
      </c>
      <c r="F57" s="6" t="s">
        <v>114</v>
      </c>
      <c r="G57" s="4" t="s">
        <v>77</v>
      </c>
      <c r="H57" s="6" t="s">
        <v>20</v>
      </c>
      <c r="I57" s="4" t="s">
        <v>21</v>
      </c>
      <c r="J57" s="7" t="s">
        <v>22</v>
      </c>
      <c r="K57" s="2" t="s">
        <v>23</v>
      </c>
      <c r="L57" s="6" t="s">
        <v>24</v>
      </c>
      <c r="M57" s="4" t="s">
        <v>25</v>
      </c>
      <c r="N57" s="3" t="s">
        <v>26</v>
      </c>
      <c r="O57" s="4">
        <v>1</v>
      </c>
      <c r="P57" s="3" t="s">
        <v>23</v>
      </c>
      <c r="Q57" s="4"/>
    </row>
    <row r="58" spans="1:17" ht="31">
      <c r="A58" s="4">
        <v>54</v>
      </c>
      <c r="B58" s="6" t="s">
        <v>16</v>
      </c>
      <c r="C58" s="4" t="str">
        <f>HYPERLINK("http://data.overheid.nl/data/dataset/langjarig-gemiddelde-1981-2010-gemiddelde-hoeveelheid-neerslag-per-maand","Langjarig gemiddelde 1981-2010 - Gemiddelde hoeveelheid neerslag per maand")</f>
        <v>Langjarig gemiddelde 1981-2010 - Gemiddelde hoeveelheid neerslag per maand</v>
      </c>
      <c r="D58" s="6" t="s">
        <v>17</v>
      </c>
      <c r="E58" s="4" t="s">
        <v>18</v>
      </c>
      <c r="F58" s="6" t="s">
        <v>114</v>
      </c>
      <c r="G58" s="4" t="s">
        <v>78</v>
      </c>
      <c r="H58" s="6" t="s">
        <v>20</v>
      </c>
      <c r="I58" s="4" t="s">
        <v>21</v>
      </c>
      <c r="J58" s="7" t="s">
        <v>22</v>
      </c>
      <c r="K58" s="2" t="s">
        <v>23</v>
      </c>
      <c r="L58" s="6" t="s">
        <v>24</v>
      </c>
      <c r="M58" s="4" t="s">
        <v>25</v>
      </c>
      <c r="N58" s="3" t="s">
        <v>26</v>
      </c>
      <c r="O58" s="4">
        <v>1</v>
      </c>
      <c r="P58" s="3" t="s">
        <v>23</v>
      </c>
      <c r="Q58" s="4"/>
    </row>
    <row r="59" spans="1:17" ht="31">
      <c r="A59" s="4">
        <v>55</v>
      </c>
      <c r="B59" s="6" t="s">
        <v>16</v>
      </c>
      <c r="C59" s="4" t="str">
        <f>HYPERLINK("http://data.overheid.nl/data/dataset/langjarig-gemiddelde-1981-2010-gemiddelde-maandtemperatuur","Langjarig gemiddelde 1981-2010 - Gemiddelde maandtemperatuur")</f>
        <v>Langjarig gemiddelde 1981-2010 - Gemiddelde maandtemperatuur</v>
      </c>
      <c r="D59" s="6" t="s">
        <v>17</v>
      </c>
      <c r="E59" s="4" t="s">
        <v>18</v>
      </c>
      <c r="F59" s="6" t="s">
        <v>114</v>
      </c>
      <c r="G59" s="4" t="s">
        <v>79</v>
      </c>
      <c r="H59" s="6" t="s">
        <v>20</v>
      </c>
      <c r="I59" s="4" t="s">
        <v>21</v>
      </c>
      <c r="J59" s="7" t="s">
        <v>22</v>
      </c>
      <c r="K59" s="2" t="s">
        <v>23</v>
      </c>
      <c r="L59" s="6" t="s">
        <v>24</v>
      </c>
      <c r="M59" s="4" t="s">
        <v>25</v>
      </c>
      <c r="N59" s="3" t="s">
        <v>64</v>
      </c>
      <c r="O59" s="4">
        <v>1</v>
      </c>
      <c r="P59" s="3" t="s">
        <v>23</v>
      </c>
      <c r="Q59" s="4"/>
    </row>
    <row r="60" spans="1:17" ht="31">
      <c r="A60" s="4">
        <v>56</v>
      </c>
      <c r="B60" s="6" t="s">
        <v>16</v>
      </c>
      <c r="C60" s="4" t="str">
        <f>HYPERLINK("http://data.overheid.nl/data/dataset/satellietgegevens-van-de-zeewatertemperatuur-nz","Satellietgegevens van de zeewatertemperatuur NZ")</f>
        <v>Satellietgegevens van de zeewatertemperatuur NZ</v>
      </c>
      <c r="D60" s="6" t="s">
        <v>17</v>
      </c>
      <c r="E60" s="4" t="s">
        <v>18</v>
      </c>
      <c r="F60" s="6" t="s">
        <v>114</v>
      </c>
      <c r="G60" s="4" t="s">
        <v>80</v>
      </c>
      <c r="H60" s="6" t="s">
        <v>20</v>
      </c>
      <c r="I60" s="4" t="s">
        <v>21</v>
      </c>
      <c r="J60" s="7" t="s">
        <v>22</v>
      </c>
      <c r="K60" s="2" t="s">
        <v>23</v>
      </c>
      <c r="L60" s="6" t="s">
        <v>24</v>
      </c>
      <c r="M60" s="4" t="s">
        <v>25</v>
      </c>
      <c r="N60" s="3" t="s">
        <v>26</v>
      </c>
      <c r="O60" s="4">
        <v>1</v>
      </c>
      <c r="P60" s="3" t="s">
        <v>23</v>
      </c>
      <c r="Q60" s="4"/>
    </row>
    <row r="61" spans="1:17" ht="31">
      <c r="A61" s="4">
        <v>57</v>
      </c>
      <c r="B61" s="6" t="s">
        <v>16</v>
      </c>
      <c r="C61" s="4" t="str">
        <f>HYPERLINK("http://data.overheid.nl/data/dataset/satellietgegevens-van-de-zeewatertemperatuur-eu","Satellietgegevens van de zeewatertemperatuur EU")</f>
        <v>Satellietgegevens van de zeewatertemperatuur EU</v>
      </c>
      <c r="D61" s="6" t="s">
        <v>17</v>
      </c>
      <c r="E61" s="4" t="s">
        <v>18</v>
      </c>
      <c r="F61" s="6" t="s">
        <v>114</v>
      </c>
      <c r="G61" s="4" t="s">
        <v>81</v>
      </c>
      <c r="H61" s="6" t="s">
        <v>20</v>
      </c>
      <c r="I61" s="4" t="s">
        <v>21</v>
      </c>
      <c r="J61" s="7" t="s">
        <v>22</v>
      </c>
      <c r="K61" s="2" t="s">
        <v>23</v>
      </c>
      <c r="L61" s="6" t="s">
        <v>24</v>
      </c>
      <c r="M61" s="4" t="s">
        <v>25</v>
      </c>
      <c r="N61" s="3" t="s">
        <v>26</v>
      </c>
      <c r="O61" s="4">
        <v>1</v>
      </c>
      <c r="P61" s="3" t="s">
        <v>23</v>
      </c>
      <c r="Q61" s="4"/>
    </row>
    <row r="62" spans="1:17" ht="31">
      <c r="A62" s="4">
        <v>58</v>
      </c>
      <c r="B62" s="6" t="s">
        <v>16</v>
      </c>
      <c r="C62" s="4" t="str">
        <f>HYPERLINK("http://data.overheid.nl/data/dataset/temperatuur-geinterpoleerde-dagelijkse-minimum-temperatuur-in-nederland","temperatuur - geinterpoleerde dagelijkse  minimum temperatuur in Nederland")</f>
        <v>temperatuur - geinterpoleerde dagelijkse  minimum temperatuur in Nederland</v>
      </c>
      <c r="D62" s="6" t="s">
        <v>17</v>
      </c>
      <c r="E62" s="4" t="s">
        <v>18</v>
      </c>
      <c r="F62" s="6" t="s">
        <v>114</v>
      </c>
      <c r="G62" s="4" t="s">
        <v>82</v>
      </c>
      <c r="H62" s="6" t="s">
        <v>20</v>
      </c>
      <c r="I62" s="4" t="s">
        <v>21</v>
      </c>
      <c r="J62" s="7" t="s">
        <v>22</v>
      </c>
      <c r="K62" s="2" t="s">
        <v>23</v>
      </c>
      <c r="L62" s="6" t="s">
        <v>24</v>
      </c>
      <c r="M62" s="4" t="s">
        <v>25</v>
      </c>
      <c r="N62" s="3" t="s">
        <v>26</v>
      </c>
      <c r="O62" s="4">
        <v>1</v>
      </c>
      <c r="P62" s="3" t="s">
        <v>23</v>
      </c>
      <c r="Q62" s="4"/>
    </row>
    <row r="63" spans="1:17" ht="31">
      <c r="A63" s="4">
        <v>59</v>
      </c>
      <c r="B63" s="6" t="s">
        <v>16</v>
      </c>
      <c r="C63" s="4" t="str">
        <f>HYPERLINK("http://data.overheid.nl/data/dataset/temperatuur-geinterpoleerde-dagelijkse-maximum-temperatuur-in-nederland","temperatuur - geinterpoleerde dagelijkse  maximum temperatuur in Nederland")</f>
        <v>temperatuur - geinterpoleerde dagelijkse  maximum temperatuur in Nederland</v>
      </c>
      <c r="D63" s="6" t="s">
        <v>17</v>
      </c>
      <c r="E63" s="4" t="s">
        <v>18</v>
      </c>
      <c r="F63" s="6" t="s">
        <v>114</v>
      </c>
      <c r="G63" s="4" t="s">
        <v>83</v>
      </c>
      <c r="H63" s="6" t="s">
        <v>20</v>
      </c>
      <c r="I63" s="4" t="s">
        <v>21</v>
      </c>
      <c r="J63" s="7" t="s">
        <v>22</v>
      </c>
      <c r="K63" s="2" t="s">
        <v>23</v>
      </c>
      <c r="L63" s="6" t="s">
        <v>24</v>
      </c>
      <c r="M63" s="4" t="s">
        <v>25</v>
      </c>
      <c r="N63" s="3" t="s">
        <v>26</v>
      </c>
      <c r="O63" s="4">
        <v>1</v>
      </c>
      <c r="P63" s="3" t="s">
        <v>23</v>
      </c>
      <c r="Q63" s="4"/>
    </row>
    <row r="64" spans="1:17" ht="77.5">
      <c r="A64" s="4">
        <v>60</v>
      </c>
      <c r="B64" s="6" t="s">
        <v>16</v>
      </c>
      <c r="C64" s="4" t="str">
        <f>HYPERLINK("http://data.overheid.nl/data/dataset/multi-sensor-reanalysis-van-ozon-maandgemiddeld","Multi Sensor Reanalysis van ozon (maandgemiddeld)")</f>
        <v>Multi Sensor Reanalysis van ozon (maandgemiddeld)</v>
      </c>
      <c r="D64" s="6" t="s">
        <v>17</v>
      </c>
      <c r="E64" s="4" t="s">
        <v>18</v>
      </c>
      <c r="F64" s="6" t="s">
        <v>114</v>
      </c>
      <c r="G64" s="4" t="s">
        <v>84</v>
      </c>
      <c r="H64" s="6" t="s">
        <v>20</v>
      </c>
      <c r="I64" s="4" t="s">
        <v>21</v>
      </c>
      <c r="J64" s="7" t="s">
        <v>22</v>
      </c>
      <c r="K64" s="2" t="s">
        <v>23</v>
      </c>
      <c r="L64" s="6" t="s">
        <v>24</v>
      </c>
      <c r="M64" s="4" t="s">
        <v>25</v>
      </c>
      <c r="N64" s="3" t="s">
        <v>26</v>
      </c>
      <c r="O64" s="4">
        <v>1</v>
      </c>
      <c r="P64" s="3" t="s">
        <v>23</v>
      </c>
      <c r="Q64" s="4"/>
    </row>
    <row r="65" spans="1:17" ht="62">
      <c r="A65" s="4">
        <v>61</v>
      </c>
      <c r="B65" s="6" t="s">
        <v>16</v>
      </c>
      <c r="C65" s="4" t="str">
        <f>HYPERLINK("http://data.overheid.nl/data/dataset/knmi-earthquakes-netherlands","KNMI earthquakes Netherlands")</f>
        <v>KNMI earthquakes Netherlands</v>
      </c>
      <c r="D65" s="6" t="s">
        <v>17</v>
      </c>
      <c r="E65" s="4" t="s">
        <v>18</v>
      </c>
      <c r="F65" s="6" t="s">
        <v>114</v>
      </c>
      <c r="G65" s="4" t="s">
        <v>85</v>
      </c>
      <c r="H65" s="6" t="s">
        <v>36</v>
      </c>
      <c r="I65" s="4" t="s">
        <v>37</v>
      </c>
      <c r="J65" s="7" t="s">
        <v>22</v>
      </c>
      <c r="K65" s="2" t="s">
        <v>23</v>
      </c>
      <c r="L65" s="6" t="s">
        <v>24</v>
      </c>
      <c r="M65" s="4" t="s">
        <v>25</v>
      </c>
      <c r="N65" s="3" t="s">
        <v>26</v>
      </c>
      <c r="O65" s="4">
        <v>4</v>
      </c>
      <c r="P65" s="3" t="s">
        <v>23</v>
      </c>
      <c r="Q65" s="4"/>
    </row>
    <row r="66" spans="1:17" ht="108.5">
      <c r="A66" s="4">
        <v>62</v>
      </c>
      <c r="B66" s="6" t="s">
        <v>16</v>
      </c>
      <c r="C66" s="4" t="str">
        <f>HYPERLINK("http://data.overheid.nl/data/dataset/knmi-daily-quality-controlled-climate-data-from-nl-land-stations","KNMI daily quality controlled climate data from NL land stations")</f>
        <v>KNMI daily quality controlled climate data from NL land stations</v>
      </c>
      <c r="D66" s="6" t="s">
        <v>17</v>
      </c>
      <c r="E66" s="4" t="s">
        <v>18</v>
      </c>
      <c r="F66" s="6" t="s">
        <v>114</v>
      </c>
      <c r="G66" s="4" t="s">
        <v>86</v>
      </c>
      <c r="H66" s="6" t="s">
        <v>36</v>
      </c>
      <c r="I66" s="4" t="s">
        <v>37</v>
      </c>
      <c r="J66" s="7" t="s">
        <v>22</v>
      </c>
      <c r="K66" s="2" t="s">
        <v>23</v>
      </c>
      <c r="L66" s="6" t="s">
        <v>24</v>
      </c>
      <c r="M66" s="4" t="s">
        <v>25</v>
      </c>
      <c r="N66" s="3" t="s">
        <v>26</v>
      </c>
      <c r="O66" s="4">
        <v>7</v>
      </c>
      <c r="P66" s="3" t="s">
        <v>23</v>
      </c>
      <c r="Q66" s="4"/>
    </row>
    <row r="67" spans="1:17" ht="93">
      <c r="A67" s="4">
        <v>63</v>
      </c>
      <c r="B67" s="6" t="s">
        <v>16</v>
      </c>
      <c r="C67" s="4" t="str">
        <f>HYPERLINK("http://data.overheid.nl/data/dataset/knmi-actual-synoptic-observations-from-nl-land-coastal-areas-and-north-sea-stations-per-10-minutes","KNMI actual synoptic observations from NL land, coastal areas and North Sea stations per 10 minutes")</f>
        <v>KNMI actual synoptic observations from NL land, coastal areas and North Sea stations per 10 minutes</v>
      </c>
      <c r="D67" s="6" t="s">
        <v>17</v>
      </c>
      <c r="E67" s="4" t="s">
        <v>18</v>
      </c>
      <c r="F67" s="6" t="s">
        <v>114</v>
      </c>
      <c r="G67" s="4" t="s">
        <v>87</v>
      </c>
      <c r="H67" s="6" t="s">
        <v>36</v>
      </c>
      <c r="I67" s="4" t="s">
        <v>37</v>
      </c>
      <c r="J67" s="7" t="s">
        <v>22</v>
      </c>
      <c r="K67" s="2" t="s">
        <v>23</v>
      </c>
      <c r="L67" s="6" t="s">
        <v>24</v>
      </c>
      <c r="M67" s="4" t="s">
        <v>25</v>
      </c>
      <c r="N67" s="3" t="s">
        <v>26</v>
      </c>
      <c r="O67" s="4">
        <v>8</v>
      </c>
      <c r="P67" s="3" t="s">
        <v>23</v>
      </c>
      <c r="Q67" s="4"/>
    </row>
    <row r="68" spans="1:17" ht="108.5">
      <c r="A68" s="4">
        <v>64</v>
      </c>
      <c r="B68" s="6" t="s">
        <v>16</v>
      </c>
      <c r="C68" s="4" t="str">
        <f>HYPERLINK("http://data.overheid.nl/data/dataset/knmi-dagelijkse-neerslagsom-24uur-ongevalideerd","KNMI dagelijkse neerslagsom 24uur (ongevalideerd)")</f>
        <v>KNMI dagelijkse neerslagsom 24uur (ongevalideerd)</v>
      </c>
      <c r="D68" s="6" t="s">
        <v>17</v>
      </c>
      <c r="E68" s="4" t="s">
        <v>18</v>
      </c>
      <c r="F68" s="6" t="s">
        <v>114</v>
      </c>
      <c r="G68" s="4" t="s">
        <v>88</v>
      </c>
      <c r="H68" s="6" t="s">
        <v>20</v>
      </c>
      <c r="I68" s="4" t="s">
        <v>21</v>
      </c>
      <c r="J68" s="7" t="s">
        <v>22</v>
      </c>
      <c r="K68" s="2" t="s">
        <v>23</v>
      </c>
      <c r="L68" s="6" t="s">
        <v>24</v>
      </c>
      <c r="M68" s="4" t="s">
        <v>25</v>
      </c>
      <c r="N68" s="3" t="s">
        <v>26</v>
      </c>
      <c r="O68" s="4">
        <v>1</v>
      </c>
      <c r="P68" s="3" t="s">
        <v>23</v>
      </c>
      <c r="Q68" s="4"/>
    </row>
    <row r="69" spans="1:17" ht="77.5">
      <c r="A69" s="4">
        <v>65</v>
      </c>
      <c r="B69" s="6" t="s">
        <v>16</v>
      </c>
      <c r="C69" s="4" t="str">
        <f>HYPERLINK("http://data.overheid.nl/data/dataset/knmi-actuele-waarnemingen-nl-uurlijkse-synop-ongevalideerd-gedecodeerd-in-ascii","KNMI actuele waarnemingen NL, uurlijkse synop (ongevalideerd, gedecodeerd in ASCII)")</f>
        <v>KNMI actuele waarnemingen NL, uurlijkse synop (ongevalideerd, gedecodeerd in ASCII)</v>
      </c>
      <c r="D69" s="6" t="s">
        <v>17</v>
      </c>
      <c r="E69" s="4" t="s">
        <v>18</v>
      </c>
      <c r="F69" s="6" t="s">
        <v>114</v>
      </c>
      <c r="G69" s="4" t="s">
        <v>89</v>
      </c>
      <c r="H69" s="6" t="s">
        <v>20</v>
      </c>
      <c r="I69" s="4" t="s">
        <v>21</v>
      </c>
      <c r="J69" s="7" t="s">
        <v>22</v>
      </c>
      <c r="K69" s="2" t="s">
        <v>23</v>
      </c>
      <c r="L69" s="6" t="s">
        <v>24</v>
      </c>
      <c r="M69" s="4" t="s">
        <v>25</v>
      </c>
      <c r="N69" s="3" t="s">
        <v>26</v>
      </c>
      <c r="O69" s="4">
        <v>1</v>
      </c>
      <c r="P69" s="3" t="s">
        <v>23</v>
      </c>
      <c r="Q69" s="4"/>
    </row>
    <row r="70" spans="1:17" ht="31">
      <c r="A70" s="4">
        <v>66</v>
      </c>
      <c r="B70" s="6" t="s">
        <v>16</v>
      </c>
      <c r="C70" s="4" t="str">
        <f>HYPERLINK("http://data.overheid.nl/data/dataset/windprofielen-radar-den-helder-archief","Windprofielen radar Den Helder - archief")</f>
        <v>Windprofielen radar Den Helder - archief</v>
      </c>
      <c r="D70" s="6" t="s">
        <v>17</v>
      </c>
      <c r="E70" s="4" t="s">
        <v>18</v>
      </c>
      <c r="F70" s="6" t="s">
        <v>114</v>
      </c>
      <c r="G70" s="4" t="s">
        <v>90</v>
      </c>
      <c r="H70" s="6" t="s">
        <v>20</v>
      </c>
      <c r="I70" s="4" t="s">
        <v>21</v>
      </c>
      <c r="J70" s="7" t="s">
        <v>22</v>
      </c>
      <c r="K70" s="2" t="s">
        <v>23</v>
      </c>
      <c r="L70" s="6" t="s">
        <v>24</v>
      </c>
      <c r="M70" s="4" t="s">
        <v>25</v>
      </c>
      <c r="N70" s="3" t="s">
        <v>26</v>
      </c>
      <c r="O70" s="4">
        <v>1</v>
      </c>
      <c r="P70" s="3" t="s">
        <v>23</v>
      </c>
      <c r="Q70" s="4"/>
    </row>
    <row r="71" spans="1:17" ht="46.5">
      <c r="A71" s="4">
        <v>67</v>
      </c>
      <c r="B71" s="6" t="s">
        <v>16</v>
      </c>
      <c r="C71" s="4" t="str">
        <f>HYPERLINK("http://data.overheid.nl/data/dataset/windprofielen-radar-den-helder","Windprofielen radar Den Helder")</f>
        <v>Windprofielen radar Den Helder</v>
      </c>
      <c r="D71" s="6" t="s">
        <v>17</v>
      </c>
      <c r="E71" s="4" t="s">
        <v>18</v>
      </c>
      <c r="F71" s="6" t="s">
        <v>114</v>
      </c>
      <c r="G71" s="4" t="s">
        <v>91</v>
      </c>
      <c r="H71" s="6" t="s">
        <v>20</v>
      </c>
      <c r="I71" s="4" t="s">
        <v>21</v>
      </c>
      <c r="J71" s="7" t="s">
        <v>22</v>
      </c>
      <c r="K71" s="2" t="s">
        <v>23</v>
      </c>
      <c r="L71" s="6" t="s">
        <v>24</v>
      </c>
      <c r="M71" s="4" t="s">
        <v>25</v>
      </c>
      <c r="N71" s="3" t="s">
        <v>26</v>
      </c>
      <c r="O71" s="4">
        <v>1</v>
      </c>
      <c r="P71" s="3" t="s">
        <v>23</v>
      </c>
      <c r="Q71" s="4"/>
    </row>
    <row r="72" spans="1:17" ht="31">
      <c r="A72" s="4">
        <v>68</v>
      </c>
      <c r="B72" s="6" t="s">
        <v>16</v>
      </c>
      <c r="C72" s="4" t="str">
        <f>HYPERLINK("http://data.overheid.nl/data/dataset/windprofielen-radar-de-bilt-archief","Windprofielen radar De Bilt - archief")</f>
        <v>Windprofielen radar De Bilt - archief</v>
      </c>
      <c r="D72" s="6" t="s">
        <v>17</v>
      </c>
      <c r="E72" s="4" t="s">
        <v>18</v>
      </c>
      <c r="F72" s="6" t="s">
        <v>114</v>
      </c>
      <c r="G72" s="4" t="s">
        <v>92</v>
      </c>
      <c r="H72" s="6" t="s">
        <v>20</v>
      </c>
      <c r="I72" s="4" t="s">
        <v>21</v>
      </c>
      <c r="J72" s="7" t="s">
        <v>22</v>
      </c>
      <c r="K72" s="2" t="s">
        <v>23</v>
      </c>
      <c r="L72" s="6" t="s">
        <v>24</v>
      </c>
      <c r="M72" s="4" t="s">
        <v>25</v>
      </c>
      <c r="N72" s="3" t="s">
        <v>26</v>
      </c>
      <c r="O72" s="4">
        <v>1</v>
      </c>
      <c r="P72" s="3" t="s">
        <v>23</v>
      </c>
      <c r="Q72" s="4"/>
    </row>
    <row r="73" spans="1:17" ht="46.5">
      <c r="A73" s="4">
        <v>69</v>
      </c>
      <c r="B73" s="6" t="s">
        <v>16</v>
      </c>
      <c r="C73" s="4" t="str">
        <f>HYPERLINK("http://data.overheid.nl/data/dataset/windprofielen-radar-de-bilt","Windprofielen radar De Bilt")</f>
        <v>Windprofielen radar De Bilt</v>
      </c>
      <c r="D73" s="6" t="s">
        <v>17</v>
      </c>
      <c r="E73" s="4" t="s">
        <v>18</v>
      </c>
      <c r="F73" s="6" t="s">
        <v>114</v>
      </c>
      <c r="G73" s="4" t="s">
        <v>93</v>
      </c>
      <c r="H73" s="6" t="s">
        <v>20</v>
      </c>
      <c r="I73" s="4" t="s">
        <v>21</v>
      </c>
      <c r="J73" s="7" t="s">
        <v>22</v>
      </c>
      <c r="K73" s="2" t="s">
        <v>23</v>
      </c>
      <c r="L73" s="6" t="s">
        <v>24</v>
      </c>
      <c r="M73" s="4" t="s">
        <v>25</v>
      </c>
      <c r="N73" s="3" t="s">
        <v>26</v>
      </c>
      <c r="O73" s="4">
        <v>1</v>
      </c>
      <c r="P73" s="3" t="s">
        <v>23</v>
      </c>
      <c r="Q73" s="4"/>
    </row>
    <row r="74" spans="1:17" ht="46.5">
      <c r="A74" s="4">
        <v>70</v>
      </c>
      <c r="B74" s="6" t="s">
        <v>16</v>
      </c>
      <c r="C74" s="4" t="str">
        <f>HYPERLINK("http://data.overheid.nl/data/dataset/verwachtte-composieten-van-radarreflectiviteit","Verwachtte composieten van radarreflectiviteit")</f>
        <v>Verwachtte composieten van radarreflectiviteit</v>
      </c>
      <c r="D74" s="6" t="s">
        <v>17</v>
      </c>
      <c r="E74" s="4" t="s">
        <v>18</v>
      </c>
      <c r="F74" s="6" t="s">
        <v>114</v>
      </c>
      <c r="G74" s="4" t="s">
        <v>94</v>
      </c>
      <c r="H74" s="6" t="s">
        <v>20</v>
      </c>
      <c r="I74" s="4" t="s">
        <v>21</v>
      </c>
      <c r="J74" s="7" t="s">
        <v>22</v>
      </c>
      <c r="K74" s="2" t="s">
        <v>23</v>
      </c>
      <c r="L74" s="6" t="s">
        <v>24</v>
      </c>
      <c r="M74" s="4" t="s">
        <v>25</v>
      </c>
      <c r="N74" s="3" t="s">
        <v>26</v>
      </c>
      <c r="O74" s="4">
        <v>1</v>
      </c>
      <c r="P74" s="3" t="s">
        <v>23</v>
      </c>
      <c r="Q74" s="4"/>
    </row>
    <row r="75" spans="1:17" ht="46.5">
      <c r="A75" s="4">
        <v>71</v>
      </c>
      <c r="B75" s="6" t="s">
        <v>16</v>
      </c>
      <c r="C75" s="4" t="str">
        <f>HYPERLINK("http://data.overheid.nl/data/dataset/kans-op-hagel-uit-radar-archief","Kans op hagel uit radar - archief")</f>
        <v>Kans op hagel uit radar - archief</v>
      </c>
      <c r="D75" s="6" t="s">
        <v>17</v>
      </c>
      <c r="E75" s="4" t="s">
        <v>18</v>
      </c>
      <c r="F75" s="6" t="s">
        <v>114</v>
      </c>
      <c r="G75" s="4" t="s">
        <v>95</v>
      </c>
      <c r="H75" s="6" t="s">
        <v>20</v>
      </c>
      <c r="I75" s="4" t="s">
        <v>21</v>
      </c>
      <c r="J75" s="7" t="s">
        <v>22</v>
      </c>
      <c r="K75" s="2" t="s">
        <v>23</v>
      </c>
      <c r="L75" s="6" t="s">
        <v>24</v>
      </c>
      <c r="M75" s="4" t="s">
        <v>25</v>
      </c>
      <c r="N75" s="3" t="s">
        <v>26</v>
      </c>
      <c r="O75" s="4">
        <v>1</v>
      </c>
      <c r="P75" s="3" t="s">
        <v>23</v>
      </c>
      <c r="Q75" s="4"/>
    </row>
    <row r="76" spans="1:17" ht="62">
      <c r="A76" s="4">
        <v>72</v>
      </c>
      <c r="B76" s="6" t="s">
        <v>16</v>
      </c>
      <c r="C76" s="4" t="str">
        <f>HYPERLINK("http://data.overheid.nl/data/dataset/kans-op-hagel-uit-radar","Kans op hagel uit radar")</f>
        <v>Kans op hagel uit radar</v>
      </c>
      <c r="D76" s="6" t="s">
        <v>17</v>
      </c>
      <c r="E76" s="4" t="s">
        <v>18</v>
      </c>
      <c r="F76" s="6" t="s">
        <v>114</v>
      </c>
      <c r="G76" s="4" t="s">
        <v>96</v>
      </c>
      <c r="H76" s="6" t="s">
        <v>20</v>
      </c>
      <c r="I76" s="4" t="s">
        <v>21</v>
      </c>
      <c r="J76" s="7" t="s">
        <v>22</v>
      </c>
      <c r="K76" s="2" t="s">
        <v>23</v>
      </c>
      <c r="L76" s="6" t="s">
        <v>24</v>
      </c>
      <c r="M76" s="4" t="s">
        <v>25</v>
      </c>
      <c r="N76" s="3" t="s">
        <v>26</v>
      </c>
      <c r="O76" s="4">
        <v>1</v>
      </c>
      <c r="P76" s="3" t="s">
        <v>23</v>
      </c>
      <c r="Q76" s="4"/>
    </row>
    <row r="77" spans="1:17" ht="46.5">
      <c r="A77" s="4">
        <v>73</v>
      </c>
      <c r="B77" s="6" t="s">
        <v>16</v>
      </c>
      <c r="C77" s="4" t="str">
        <f>HYPERLINK("http://data.overheid.nl/data/dataset/composieten-van-radar-echotophoogten-archief","Composieten van radar echotophoogten - archief")</f>
        <v>Composieten van radar echotophoogten - archief</v>
      </c>
      <c r="D77" s="6" t="s">
        <v>17</v>
      </c>
      <c r="E77" s="4" t="s">
        <v>18</v>
      </c>
      <c r="F77" s="6" t="s">
        <v>114</v>
      </c>
      <c r="G77" s="4" t="s">
        <v>97</v>
      </c>
      <c r="H77" s="6" t="s">
        <v>20</v>
      </c>
      <c r="I77" s="4" t="s">
        <v>21</v>
      </c>
      <c r="J77" s="7" t="s">
        <v>22</v>
      </c>
      <c r="K77" s="2" t="s">
        <v>23</v>
      </c>
      <c r="L77" s="6" t="s">
        <v>24</v>
      </c>
      <c r="M77" s="4" t="s">
        <v>25</v>
      </c>
      <c r="N77" s="3" t="s">
        <v>26</v>
      </c>
      <c r="O77" s="4">
        <v>1</v>
      </c>
      <c r="P77" s="3" t="s">
        <v>23</v>
      </c>
      <c r="Q77" s="4"/>
    </row>
    <row r="78" spans="1:17" ht="62">
      <c r="A78" s="4">
        <v>74</v>
      </c>
      <c r="B78" s="6" t="s">
        <v>16</v>
      </c>
      <c r="C78" s="4" t="str">
        <f>HYPERLINK("http://data.overheid.nl/data/dataset/3-uur-neerslagaccumulaties-uit-radar-en-regenmeters","3-uur neerslagaccumulaties uit radar en regenmeters")</f>
        <v>3-uur neerslagaccumulaties uit radar en regenmeters</v>
      </c>
      <c r="D78" s="6" t="s">
        <v>17</v>
      </c>
      <c r="E78" s="4" t="s">
        <v>18</v>
      </c>
      <c r="F78" s="6" t="s">
        <v>114</v>
      </c>
      <c r="G78" s="4" t="s">
        <v>98</v>
      </c>
      <c r="H78" s="6" t="s">
        <v>20</v>
      </c>
      <c r="I78" s="4" t="s">
        <v>21</v>
      </c>
      <c r="J78" s="7" t="s">
        <v>22</v>
      </c>
      <c r="K78" s="2" t="s">
        <v>23</v>
      </c>
      <c r="L78" s="6" t="s">
        <v>24</v>
      </c>
      <c r="M78" s="4" t="s">
        <v>25</v>
      </c>
      <c r="N78" s="3" t="s">
        <v>26</v>
      </c>
      <c r="O78" s="4">
        <v>1</v>
      </c>
      <c r="P78" s="3" t="s">
        <v>23</v>
      </c>
      <c r="Q78" s="4"/>
    </row>
    <row r="79" spans="1:17" ht="46.5">
      <c r="A79" s="4">
        <v>75</v>
      </c>
      <c r="B79" s="6" t="s">
        <v>16</v>
      </c>
      <c r="C79" s="4" t="str">
        <f>HYPERLINK("http://data.overheid.nl/data/dataset/24-uur-samenvatting-van-kans-op-hagel-uit-radar","24-uur samenvatting van kans op hagel uit radar")</f>
        <v>24-uur samenvatting van kans op hagel uit radar</v>
      </c>
      <c r="D79" s="6" t="s">
        <v>17</v>
      </c>
      <c r="E79" s="4" t="s">
        <v>18</v>
      </c>
      <c r="F79" s="6" t="s">
        <v>114</v>
      </c>
      <c r="G79" s="4" t="s">
        <v>99</v>
      </c>
      <c r="H79" s="6" t="s">
        <v>20</v>
      </c>
      <c r="I79" s="4" t="s">
        <v>21</v>
      </c>
      <c r="J79" s="7" t="s">
        <v>22</v>
      </c>
      <c r="K79" s="2" t="s">
        <v>23</v>
      </c>
      <c r="L79" s="6" t="s">
        <v>24</v>
      </c>
      <c r="M79" s="4" t="s">
        <v>25</v>
      </c>
      <c r="N79" s="3" t="s">
        <v>26</v>
      </c>
      <c r="O79" s="4">
        <v>1</v>
      </c>
      <c r="P79" s="3" t="s">
        <v>23</v>
      </c>
      <c r="Q79" s="4"/>
    </row>
    <row r="80" spans="1:17" ht="62">
      <c r="A80" s="4">
        <v>76</v>
      </c>
      <c r="B80" s="6" t="s">
        <v>16</v>
      </c>
      <c r="C80" s="4" t="str">
        <f>HYPERLINK("http://data.overheid.nl/data/dataset/24-uur-neerslagaccumulaties-uit-radar-en-regenmeters","24-uur neerslagaccumulaties uit radar en regenmeters")</f>
        <v>24-uur neerslagaccumulaties uit radar en regenmeters</v>
      </c>
      <c r="D80" s="6" t="s">
        <v>17</v>
      </c>
      <c r="E80" s="4" t="s">
        <v>18</v>
      </c>
      <c r="F80" s="6" t="s">
        <v>114</v>
      </c>
      <c r="G80" s="4" t="s">
        <v>100</v>
      </c>
      <c r="H80" s="6" t="s">
        <v>20</v>
      </c>
      <c r="I80" s="4" t="s">
        <v>21</v>
      </c>
      <c r="J80" s="7" t="s">
        <v>22</v>
      </c>
      <c r="K80" s="2" t="s">
        <v>23</v>
      </c>
      <c r="L80" s="6" t="s">
        <v>24</v>
      </c>
      <c r="M80" s="4" t="s">
        <v>25</v>
      </c>
      <c r="N80" s="3" t="s">
        <v>26</v>
      </c>
      <c r="O80" s="4">
        <v>1</v>
      </c>
      <c r="P80" s="3" t="s">
        <v>23</v>
      </c>
      <c r="Q80" s="4"/>
    </row>
    <row r="81" spans="1:17" ht="46.5">
      <c r="A81" s="4">
        <v>77</v>
      </c>
      <c r="B81" s="6" t="s">
        <v>16</v>
      </c>
      <c r="C81" s="4" t="str">
        <f>HYPERLINK("http://data.overheid.nl/data/dataset/volume-gegevens-radar-den-helder-archief","Volume gegevens radar Den Helder - archief")</f>
        <v>Volume gegevens radar Den Helder - archief</v>
      </c>
      <c r="D81" s="6" t="s">
        <v>17</v>
      </c>
      <c r="E81" s="4" t="s">
        <v>18</v>
      </c>
      <c r="F81" s="6" t="s">
        <v>114</v>
      </c>
      <c r="G81" s="4" t="s">
        <v>101</v>
      </c>
      <c r="H81" s="6" t="s">
        <v>20</v>
      </c>
      <c r="I81" s="4" t="s">
        <v>21</v>
      </c>
      <c r="J81" s="7" t="s">
        <v>22</v>
      </c>
      <c r="K81" s="2" t="s">
        <v>23</v>
      </c>
      <c r="L81" s="6" t="s">
        <v>24</v>
      </c>
      <c r="M81" s="4" t="s">
        <v>25</v>
      </c>
      <c r="N81" s="3" t="s">
        <v>26</v>
      </c>
      <c r="O81" s="4">
        <v>1</v>
      </c>
      <c r="P81" s="3" t="s">
        <v>23</v>
      </c>
      <c r="Q81" s="4"/>
    </row>
    <row r="82" spans="1:17" ht="46.5">
      <c r="A82" s="4">
        <v>78</v>
      </c>
      <c r="B82" s="6" t="s">
        <v>16</v>
      </c>
      <c r="C82" s="4" t="str">
        <f>HYPERLINK("http://data.overheid.nl/data/dataset/volume-gegevens-radar-de-bilt-archief","Volume gegevens radar De Bilt - archief")</f>
        <v>Volume gegevens radar De Bilt - archief</v>
      </c>
      <c r="D82" s="6" t="s">
        <v>17</v>
      </c>
      <c r="E82" s="4" t="s">
        <v>18</v>
      </c>
      <c r="F82" s="6" t="s">
        <v>114</v>
      </c>
      <c r="G82" s="4" t="s">
        <v>102</v>
      </c>
      <c r="H82" s="6" t="s">
        <v>20</v>
      </c>
      <c r="I82" s="4" t="s">
        <v>21</v>
      </c>
      <c r="J82" s="7" t="s">
        <v>22</v>
      </c>
      <c r="K82" s="2" t="s">
        <v>23</v>
      </c>
      <c r="L82" s="6" t="s">
        <v>24</v>
      </c>
      <c r="M82" s="4" t="s">
        <v>25</v>
      </c>
      <c r="N82" s="3" t="s">
        <v>26</v>
      </c>
      <c r="O82" s="4">
        <v>1</v>
      </c>
      <c r="P82" s="3" t="s">
        <v>23</v>
      </c>
      <c r="Q82" s="4"/>
    </row>
    <row r="83" spans="1:17" ht="46.5">
      <c r="A83" s="4">
        <v>79</v>
      </c>
      <c r="B83" s="6" t="s">
        <v>16</v>
      </c>
      <c r="C83" s="4" t="str">
        <f>HYPERLINK("http://data.overheid.nl/data/dataset/composieten-van-radarreflectiviteit-archief","Composieten van radarreflectiviteit - archief")</f>
        <v>Composieten van radarreflectiviteit - archief</v>
      </c>
      <c r="D83" s="6" t="s">
        <v>17</v>
      </c>
      <c r="E83" s="4" t="s">
        <v>18</v>
      </c>
      <c r="F83" s="6" t="s">
        <v>114</v>
      </c>
      <c r="G83" s="4" t="s">
        <v>103</v>
      </c>
      <c r="H83" s="6" t="s">
        <v>20</v>
      </c>
      <c r="I83" s="4" t="s">
        <v>21</v>
      </c>
      <c r="J83" s="7" t="s">
        <v>22</v>
      </c>
      <c r="K83" s="2" t="s">
        <v>23</v>
      </c>
      <c r="L83" s="6" t="s">
        <v>24</v>
      </c>
      <c r="M83" s="4" t="s">
        <v>25</v>
      </c>
      <c r="N83" s="3" t="s">
        <v>26</v>
      </c>
      <c r="O83" s="4">
        <v>1</v>
      </c>
      <c r="P83" s="3" t="s">
        <v>23</v>
      </c>
      <c r="Q83" s="4"/>
    </row>
    <row r="84" spans="1:17" ht="46.5">
      <c r="A84" s="4">
        <v>80</v>
      </c>
      <c r="B84" s="6" t="s">
        <v>16</v>
      </c>
      <c r="C84" s="4" t="str">
        <f>HYPERLINK("http://data.overheid.nl/data/dataset/seismische-stations-knmi-seismologie-nederland-caribisch-nederland","Seismische stations, KNMI/seismologie, Nederland/Caribisch Nederland")</f>
        <v>Seismische stations, KNMI/seismologie, Nederland/Caribisch Nederland</v>
      </c>
      <c r="D84" s="6" t="s">
        <v>17</v>
      </c>
      <c r="E84" s="4" t="s">
        <v>18</v>
      </c>
      <c r="F84" s="6" t="s">
        <v>114</v>
      </c>
      <c r="G84" s="4" t="s">
        <v>104</v>
      </c>
      <c r="H84" s="6" t="s">
        <v>20</v>
      </c>
      <c r="I84" s="4" t="s">
        <v>21</v>
      </c>
      <c r="J84" s="7" t="s">
        <v>22</v>
      </c>
      <c r="K84" s="2" t="s">
        <v>23</v>
      </c>
      <c r="L84" s="6" t="s">
        <v>24</v>
      </c>
      <c r="M84" s="4" t="s">
        <v>25</v>
      </c>
      <c r="N84" s="3" t="s">
        <v>26</v>
      </c>
      <c r="O84" s="4">
        <v>1</v>
      </c>
      <c r="P84" s="3" t="s">
        <v>23</v>
      </c>
      <c r="Q84" s="4"/>
    </row>
    <row r="85" spans="1:17" ht="93">
      <c r="A85" s="4">
        <v>81</v>
      </c>
      <c r="B85" s="6" t="s">
        <v>16</v>
      </c>
      <c r="C85" s="4" t="str">
        <f>HYPERLINK("http://data.overheid.nl/data/dataset/aardbevingen-knmi-seismologie-nederland-complete-catalogus","Aardbevingen - KNMI/seismologie, Nederland, complete catalogus")</f>
        <v>Aardbevingen - KNMI/seismologie, Nederland, complete catalogus</v>
      </c>
      <c r="D85" s="6" t="s">
        <v>17</v>
      </c>
      <c r="E85" s="4" t="s">
        <v>18</v>
      </c>
      <c r="F85" s="6" t="s">
        <v>114</v>
      </c>
      <c r="G85" s="4" t="s">
        <v>105</v>
      </c>
      <c r="H85" s="6" t="s">
        <v>20</v>
      </c>
      <c r="I85" s="4" t="s">
        <v>21</v>
      </c>
      <c r="J85" s="7" t="s">
        <v>22</v>
      </c>
      <c r="K85" s="2" t="s">
        <v>23</v>
      </c>
      <c r="L85" s="6" t="s">
        <v>24</v>
      </c>
      <c r="M85" s="4" t="s">
        <v>25</v>
      </c>
      <c r="N85" s="3" t="s">
        <v>26</v>
      </c>
      <c r="O85" s="4">
        <v>1</v>
      </c>
      <c r="P85" s="3" t="s">
        <v>23</v>
      </c>
      <c r="Q85" s="4"/>
    </row>
    <row r="86" spans="1:17" ht="46.5">
      <c r="A86" s="4">
        <v>82</v>
      </c>
      <c r="B86" s="6" t="s">
        <v>16</v>
      </c>
      <c r="C86" s="4" t="str">
        <f>HYPERLINK("http://data.overheid.nl/data/dataset/knmi14-dagelijkse-makkink-verdamping-2085-wl","KNMI14 Dagelijkse Makkink verdamping 2085 WL")</f>
        <v>KNMI14 Dagelijkse Makkink verdamping 2085 WL</v>
      </c>
      <c r="D86" s="6" t="s">
        <v>17</v>
      </c>
      <c r="E86" s="4" t="s">
        <v>18</v>
      </c>
      <c r="F86" s="6" t="s">
        <v>114</v>
      </c>
      <c r="G86" s="4" t="s">
        <v>106</v>
      </c>
      <c r="H86" s="6" t="s">
        <v>20</v>
      </c>
      <c r="I86" s="4" t="s">
        <v>21</v>
      </c>
      <c r="J86" s="7" t="s">
        <v>22</v>
      </c>
      <c r="K86" s="2" t="s">
        <v>23</v>
      </c>
      <c r="L86" s="6" t="s">
        <v>24</v>
      </c>
      <c r="M86" s="4" t="s">
        <v>25</v>
      </c>
      <c r="N86" s="3" t="s">
        <v>26</v>
      </c>
      <c r="O86" s="4">
        <v>1</v>
      </c>
      <c r="P86" s="3" t="s">
        <v>23</v>
      </c>
      <c r="Q86" s="4"/>
    </row>
    <row r="87" spans="1:17" ht="46.5">
      <c r="A87" s="4">
        <v>83</v>
      </c>
      <c r="B87" s="6" t="s">
        <v>16</v>
      </c>
      <c r="C87" s="4" t="str">
        <f>HYPERLINK("http://data.overheid.nl/data/dataset/knmi14-dagelijkse-makkink-verdamping-2085-wh","KNMI14 Dagelijkse Makkink verdamping 2085 WH")</f>
        <v>KNMI14 Dagelijkse Makkink verdamping 2085 WH</v>
      </c>
      <c r="D87" s="6" t="s">
        <v>17</v>
      </c>
      <c r="E87" s="4" t="s">
        <v>18</v>
      </c>
      <c r="F87" s="6" t="s">
        <v>114</v>
      </c>
      <c r="G87" s="4" t="s">
        <v>107</v>
      </c>
      <c r="H87" s="6" t="s">
        <v>20</v>
      </c>
      <c r="I87" s="4" t="s">
        <v>21</v>
      </c>
      <c r="J87" s="7" t="s">
        <v>22</v>
      </c>
      <c r="K87" s="2" t="s">
        <v>23</v>
      </c>
      <c r="L87" s="6" t="s">
        <v>24</v>
      </c>
      <c r="M87" s="4" t="s">
        <v>25</v>
      </c>
      <c r="N87" s="3" t="s">
        <v>26</v>
      </c>
      <c r="O87" s="4">
        <v>1</v>
      </c>
      <c r="P87" s="3" t="s">
        <v>23</v>
      </c>
      <c r="Q87" s="4"/>
    </row>
    <row r="88" spans="1:17" ht="46.5">
      <c r="A88" s="4">
        <v>84</v>
      </c>
      <c r="B88" s="6" t="s">
        <v>16</v>
      </c>
      <c r="C88" s="4" t="str">
        <f>HYPERLINK("http://data.overheid.nl/data/dataset/knmi14-dagelijkse-makkink-verdamping-2085-gl","KNMI14 Dagelijkse Makkink verdamping 2085 GL")</f>
        <v>KNMI14 Dagelijkse Makkink verdamping 2085 GL</v>
      </c>
      <c r="D88" s="6" t="s">
        <v>17</v>
      </c>
      <c r="E88" s="4" t="s">
        <v>18</v>
      </c>
      <c r="F88" s="6" t="s">
        <v>114</v>
      </c>
      <c r="G88" s="4" t="s">
        <v>108</v>
      </c>
      <c r="H88" s="6" t="s">
        <v>20</v>
      </c>
      <c r="I88" s="4" t="s">
        <v>21</v>
      </c>
      <c r="J88" s="7" t="s">
        <v>22</v>
      </c>
      <c r="K88" s="2" t="s">
        <v>23</v>
      </c>
      <c r="L88" s="6" t="s">
        <v>24</v>
      </c>
      <c r="M88" s="4" t="s">
        <v>25</v>
      </c>
      <c r="N88" s="3" t="s">
        <v>26</v>
      </c>
      <c r="O88" s="4">
        <v>1</v>
      </c>
      <c r="P88" s="3" t="s">
        <v>23</v>
      </c>
      <c r="Q88" s="4"/>
    </row>
    <row r="89" spans="1:17" ht="46.5">
      <c r="A89" s="4">
        <v>85</v>
      </c>
      <c r="B89" s="6" t="s">
        <v>16</v>
      </c>
      <c r="C89" s="4" t="str">
        <f>HYPERLINK("http://data.overheid.nl/data/dataset/knmi14-dagelijkse-makkink-verdamping-2085-gh","KNMI14 Dagelijkse Makkink verdamping 2085 GH")</f>
        <v>KNMI14 Dagelijkse Makkink verdamping 2085 GH</v>
      </c>
      <c r="D89" s="6" t="s">
        <v>17</v>
      </c>
      <c r="E89" s="4" t="s">
        <v>18</v>
      </c>
      <c r="F89" s="6" t="s">
        <v>114</v>
      </c>
      <c r="G89" s="4" t="s">
        <v>109</v>
      </c>
      <c r="H89" s="6" t="s">
        <v>20</v>
      </c>
      <c r="I89" s="4" t="s">
        <v>21</v>
      </c>
      <c r="J89" s="7" t="s">
        <v>22</v>
      </c>
      <c r="K89" s="2" t="s">
        <v>23</v>
      </c>
      <c r="L89" s="6" t="s">
        <v>24</v>
      </c>
      <c r="M89" s="4" t="s">
        <v>25</v>
      </c>
      <c r="N89" s="3" t="s">
        <v>26</v>
      </c>
      <c r="O89" s="4">
        <v>1</v>
      </c>
      <c r="P89" s="3" t="s">
        <v>23</v>
      </c>
      <c r="Q89" s="4"/>
    </row>
    <row r="90" spans="1:17" ht="46.5">
      <c r="A90" s="4">
        <v>86</v>
      </c>
      <c r="B90" s="6" t="s">
        <v>16</v>
      </c>
      <c r="C90" s="4" t="str">
        <f>HYPERLINK("http://data.overheid.nl/data/dataset/knmi14-dagelijkse-makkink-verdamping-2050-wl","KNMI14 Dagelijkse Makkink verdamping 2050 WL")</f>
        <v>KNMI14 Dagelijkse Makkink verdamping 2050 WL</v>
      </c>
      <c r="D90" s="6" t="s">
        <v>17</v>
      </c>
      <c r="E90" s="4" t="s">
        <v>18</v>
      </c>
      <c r="F90" s="6" t="s">
        <v>114</v>
      </c>
      <c r="G90" s="4" t="s">
        <v>110</v>
      </c>
      <c r="H90" s="6" t="s">
        <v>20</v>
      </c>
      <c r="I90" s="4" t="s">
        <v>21</v>
      </c>
      <c r="J90" s="7" t="s">
        <v>22</v>
      </c>
      <c r="K90" s="2" t="s">
        <v>23</v>
      </c>
      <c r="L90" s="6" t="s">
        <v>24</v>
      </c>
      <c r="M90" s="4" t="s">
        <v>25</v>
      </c>
      <c r="N90" s="3" t="s">
        <v>26</v>
      </c>
      <c r="O90" s="4">
        <v>1</v>
      </c>
      <c r="P90" s="3" t="s">
        <v>23</v>
      </c>
      <c r="Q90" s="4"/>
    </row>
    <row r="91" spans="1:17" ht="46.5">
      <c r="A91" s="4">
        <v>87</v>
      </c>
      <c r="B91" s="6" t="s">
        <v>16</v>
      </c>
      <c r="C91" s="4" t="str">
        <f>HYPERLINK("http://data.overheid.nl/data/dataset/knmi14-dagelijkse-makkink-verdamping-2050-gl","KNMI14 Dagelijkse Makkink verdamping 2050 GL")</f>
        <v>KNMI14 Dagelijkse Makkink verdamping 2050 GL</v>
      </c>
      <c r="D91" s="6" t="s">
        <v>17</v>
      </c>
      <c r="E91" s="4" t="s">
        <v>18</v>
      </c>
      <c r="F91" s="6" t="s">
        <v>114</v>
      </c>
      <c r="G91" s="4" t="s">
        <v>111</v>
      </c>
      <c r="H91" s="6" t="s">
        <v>20</v>
      </c>
      <c r="I91" s="4" t="s">
        <v>21</v>
      </c>
      <c r="J91" s="7" t="s">
        <v>22</v>
      </c>
      <c r="K91" s="2" t="s">
        <v>23</v>
      </c>
      <c r="L91" s="6" t="s">
        <v>24</v>
      </c>
      <c r="M91" s="4" t="s">
        <v>25</v>
      </c>
      <c r="N91" s="3" t="s">
        <v>26</v>
      </c>
      <c r="O91" s="4">
        <v>1</v>
      </c>
      <c r="P91" s="3" t="s">
        <v>23</v>
      </c>
      <c r="Q91" s="4"/>
    </row>
    <row r="92" spans="1:17" ht="46.5">
      <c r="A92" s="4">
        <v>88</v>
      </c>
      <c r="B92" s="6" t="s">
        <v>16</v>
      </c>
      <c r="C92" s="4" t="str">
        <f>HYPERLINK("http://data.overheid.nl/data/dataset/knmi14-dagelijkse-makkink-verdamping-2050-gh","KNMI14 Dagelijkse Makkink verdamping 2050 GH")</f>
        <v>KNMI14 Dagelijkse Makkink verdamping 2050 GH</v>
      </c>
      <c r="D92" s="6" t="s">
        <v>17</v>
      </c>
      <c r="E92" s="4" t="s">
        <v>18</v>
      </c>
      <c r="F92" s="6" t="s">
        <v>114</v>
      </c>
      <c r="G92" s="4" t="s">
        <v>112</v>
      </c>
      <c r="H92" s="6" t="s">
        <v>20</v>
      </c>
      <c r="I92" s="4" t="s">
        <v>21</v>
      </c>
      <c r="J92" s="7" t="s">
        <v>22</v>
      </c>
      <c r="K92" s="2" t="s">
        <v>23</v>
      </c>
      <c r="L92" s="6" t="s">
        <v>24</v>
      </c>
      <c r="M92" s="4" t="s">
        <v>25</v>
      </c>
      <c r="N92" s="3" t="s">
        <v>26</v>
      </c>
      <c r="O92" s="4">
        <v>1</v>
      </c>
      <c r="P92" s="3" t="s">
        <v>23</v>
      </c>
      <c r="Q92" s="4"/>
    </row>
    <row r="93" spans="1:17" ht="46.5">
      <c r="A93" s="4">
        <v>89</v>
      </c>
      <c r="B93" s="6" t="s">
        <v>16</v>
      </c>
      <c r="C93" s="4" t="str">
        <f>HYPERLINK("http://data.overheid.nl/data/dataset/wolken-bedekkingsgraad-uit-hemeltemperatuur-metingen-in-infrarood-per-10-minuten-voor-cesar-observat","wolken - bedekkingsgraad uit hemeltemperatuur metingen in infrarood per 10 minuten voor CESAR observatorium in Nederland")</f>
        <v>wolken - bedekkingsgraad uit hemeltemperatuur metingen in infrarood per 10 minuten voor CESAR observatorium in Nederland</v>
      </c>
      <c r="D93" s="6" t="s">
        <v>17</v>
      </c>
      <c r="E93" s="4" t="s">
        <v>18</v>
      </c>
      <c r="F93" s="6" t="s">
        <v>114</v>
      </c>
      <c r="G93" s="4" t="s">
        <v>113</v>
      </c>
      <c r="H93" s="6" t="s">
        <v>20</v>
      </c>
      <c r="I93" s="4" t="s">
        <v>21</v>
      </c>
      <c r="J93" s="7" t="s">
        <v>22</v>
      </c>
      <c r="K93" s="2" t="s">
        <v>23</v>
      </c>
      <c r="L93" s="6" t="s">
        <v>24</v>
      </c>
      <c r="M93" s="4" t="s">
        <v>25</v>
      </c>
      <c r="N93" s="3" t="s">
        <v>26</v>
      </c>
      <c r="O93" s="4">
        <v>1</v>
      </c>
      <c r="P93" s="3" t="s">
        <v>23</v>
      </c>
      <c r="Q93" s="4"/>
    </row>
    <row r="94" spans="1:17" ht="139.5">
      <c r="A94" s="4">
        <v>90</v>
      </c>
      <c r="B94" s="12" t="s">
        <v>120</v>
      </c>
      <c r="C94" s="13" t="s">
        <v>121</v>
      </c>
      <c r="D94" s="6" t="s">
        <v>17</v>
      </c>
      <c r="E94" s="4" t="s">
        <v>18</v>
      </c>
      <c r="F94" s="6" t="s">
        <v>114</v>
      </c>
      <c r="G94" s="14" t="s">
        <v>122</v>
      </c>
      <c r="H94" s="6" t="s">
        <v>20</v>
      </c>
      <c r="I94" s="4" t="s">
        <v>21</v>
      </c>
      <c r="J94" s="16" t="s">
        <v>124</v>
      </c>
      <c r="K94" s="2" t="s">
        <v>23</v>
      </c>
      <c r="L94" s="6" t="s">
        <v>24</v>
      </c>
      <c r="M94" s="4" t="s">
        <v>25</v>
      </c>
      <c r="N94" s="15" t="s">
        <v>123</v>
      </c>
      <c r="O94" s="4">
        <v>1</v>
      </c>
      <c r="P94" s="3" t="s">
        <v>23</v>
      </c>
      <c r="Q94" s="4"/>
    </row>
  </sheetData>
  <pageMargins left="1" right="1" top="1.6666666666666667" bottom="1.6666666666666667" header="1" footer="1"/>
  <pageSetup paperSize="9" firstPageNumber="4294967295" fitToWidth="0" fitToHeight="0" orientation="portrait"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Lantsheer, Frank  (KNMI)</dc:creator>
  <cp:lastModifiedBy>Gebruiker</cp:lastModifiedBy>
  <dcterms:created xsi:type="dcterms:W3CDTF">2017-01-19T10:51:48Z</dcterms:created>
  <dcterms:modified xsi:type="dcterms:W3CDTF">2017-06-09T09:38:08Z</dcterms:modified>
</cp:coreProperties>
</file>