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7329"/>
  <workbookPr defaultThemeVersion="164011"/>
  <mc:AlternateContent xmlns:mc="http://schemas.openxmlformats.org/markup-compatibility/2006">
    <mc:Choice Requires="x15">
      <x15ac:absPath xmlns:x15ac="http://schemas.microsoft.com/office/spreadsheetml/2010/11/ac" url="D:\Inventarisatie 2017 publiceerbaar\Rijksoverheid\Ministerie van Infrastructuur &amp; Milieu\"/>
    </mc:Choice>
  </mc:AlternateContent>
  <bookViews>
    <workbookView xWindow="0" yWindow="0" windowWidth="19200" windowHeight="6950"/>
  </bookViews>
  <sheets>
    <sheet name="data.overheid.nl dataset" sheetId="1" r:id="rId1"/>
  </sheets>
  <definedNames>
    <definedName name="_xlnm.Print_Area" localSheetId="0">#REF!</definedName>
    <definedName name="_xlnm.Sheet_Title" localSheetId="0">"data.overheid.nl dataset"</definedName>
  </definedNames>
  <calcPr calcId="171027" concurrentCalc="0"/>
</workbook>
</file>

<file path=xl/calcChain.xml><?xml version="1.0" encoding="utf-8"?>
<calcChain xmlns="http://schemas.openxmlformats.org/spreadsheetml/2006/main">
  <c r="C6" i="1" l="1"/>
  <c r="C7" i="1"/>
  <c r="C8" i="1"/>
  <c r="C9" i="1"/>
  <c r="C10" i="1"/>
  <c r="C11"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alcChain>
</file>

<file path=xl/sharedStrings.xml><?xml version="1.0" encoding="utf-8"?>
<sst xmlns="http://schemas.openxmlformats.org/spreadsheetml/2006/main" count="761" uniqueCount="97">
  <si>
    <t>Nr</t>
  </si>
  <si>
    <t>Catalogus</t>
  </si>
  <si>
    <t>Naam dataset</t>
  </si>
  <si>
    <t>Data-eigenaar</t>
  </si>
  <si>
    <t>Email contact</t>
  </si>
  <si>
    <t>Valt onder</t>
  </si>
  <si>
    <t>Omschrijving</t>
  </si>
  <si>
    <t>Licentie</t>
  </si>
  <si>
    <t>Taal</t>
  </si>
  <si>
    <t>Linkcheckerstatus</t>
  </si>
  <si>
    <t>Ontbrekende verplichte velden</t>
  </si>
  <si>
    <t>Status dataset</t>
  </si>
  <si>
    <t>High value dataset</t>
  </si>
  <si>
    <t>Updatedatum</t>
  </si>
  <si>
    <t>Ok/Niet Ok</t>
  </si>
  <si>
    <t>Toelichting</t>
  </si>
  <si>
    <t>Nationaal Georegister</t>
  </si>
  <si>
    <t>Dienst voor het kadaster en de openbare registers</t>
  </si>
  <si>
    <t>ppbbgt@kadaster.nl</t>
  </si>
  <si>
    <t/>
  </si>
  <si>
    <t>De BGT terugmeldingenservice bevat alle recente terugmeldingen op BGT objecten waar twijfel over de juistheid bestaat. De service toont de locatie, inhoud en status van de meldingen. Ook een vermoedelijke fout in de BGT geconstateerd? Doe een melding op https://verbeterdekaart.kadaster.nl</t>
  </si>
  <si>
    <t>CC-BY 3.0</t>
  </si>
  <si>
    <t>nl-NL</t>
  </si>
  <si>
    <t>groen</t>
  </si>
  <si>
    <t>beschikbaar</t>
  </si>
  <si>
    <t>Nee</t>
  </si>
  <si>
    <t>2017-01-18</t>
  </si>
  <si>
    <t>kcc@kadaster.nl</t>
  </si>
  <si>
    <t>Overzicht van de ligging van de kadastrale percelen in Nederland. Fungeert als schakel tussen terrein en registratie, vervult voor externe gebruiker vaak een referentiefunctie, een ondergrond ten opzichte waarvan de gebruiker eigen informatie kan vastleggen en presenteren. Een kadastrale kaart geeft slechts een indicatie van de ligging van de kadastrale grenzen. Er kunnen geen maten aan worden ontleend.</t>
  </si>
  <si>
    <t>Data.overheid.nl dataregister</t>
  </si>
  <si>
    <t>De BGT, Basisregistratie Grootschalige Topografie, wordt de gedetailleerde grootschalige basiskaart (digitale kaart) van heel Nederland, waarin op een eenduidige manier de ligging van alle fysieke objecten zoals gebouwen, wegen, water, spoorlijnen en (landbouw)terreinen is geregistreerd.</t>
  </si>
  <si>
    <t>Overzicht van de bestuurlijke indeling van Nederland in gemeenten en provincies. Gegevens zijn gebaseerd op de dataset Bestuurlijke Grenzen, welke afgeleid is uit de  Basisregistratie Kadaster (BRK).</t>
  </si>
  <si>
    <t>CC-0</t>
  </si>
  <si>
    <t>De BRT terugmeldingenservice bevat alle recente meldingen op BRT objecten waar twijfel over de juistheid bestaat. Zowel terugmeldingen op de TOP10 als meldingen die gemaakt zijn op de gegeneraliseerde kaartproducten (TOP25, TOP50, TOP100, TOP250) worden hierin geregistreerd. Daarnaast kan je de inhoud en status van de meldingen inzien. Ook een vermoedelijke fout geconstateerd? Doe een melding op https://verbeterdekaart.kadaster.nl</t>
  </si>
  <si>
    <t>Overzicht van de ligging van de kadastrale percelen in Nederland. Fungeert als schakel tussen terrein en registratie, vervult voor externe gebruiker vaak een referentiefunctie, een ondergrond ten opzichte waarvan de gebruiker eigen informatie kan vastleggen en presenteren.</t>
  </si>
  <si>
    <t>Overzicht van de ligging van de RD-punten, GNSS-referentiestations en GNSS-kernnetpunten in Nederland met de bijbehorende omschrijvingen en coordinaten in het stelsel van de Rijksdriehoeksmeting (RD) en het Europese stelsel ETRS-89. Op http://www.kadaster.nl/web/artikel/download/Beschrijving-velden-RDinfo-PDOK-1.htm is uitleg beschikbaar over de inhoud van de velden van deze dataset.</t>
  </si>
  <si>
    <t>INSPIRE Adressen themalaag, geharmoniseerd. Gevuld met relevante objecten uit de Basisregistratie Adressen en Gebouwen (BAG), beheerd door het Kadaster.</t>
  </si>
  <si>
    <t>Het Kadaster heeft belangrijke vastgoedinformatie. Iedere maand publiceren wij cijfers over onder andere woningverkopen, hypotheken, executieveilingen, agrarische grond en schepen in ons Vastgoed Dashboard. In dit dashboard vindt u grafieken en tabellen voor heel Nederland en per provincie.</t>
  </si>
  <si>
    <t>rood</t>
  </si>
  <si>
    <t>bag@kadaster.nl</t>
  </si>
  <si>
    <t>De BAG (Basisregistraties adressen en gebouwen) is onderdeel van het overheidsstelsel van basisregistraties. Gemeenten zijn bronhouders van de BAG. Zij zijn verantwoordelijk voor het opnemen van de gegevens in de BAG en voor de kwaliteit ervan. Alle gemeenten stellen gegevens over adressen en gebouwen centraal beschikbaar via de Landelijke Voorziening (BAGLV). Het Kadaster beheert de BAGLV en stelt de gegevens beschikbaar aan de diverse afnemers._x000D_
_x000D_
De BAG bevat informatie over 5 objectsoorten: panden, verblijfsobjecten, nummeraanduidingen, openbare ruimtes en woonplaatsen. De attributen zijn onderandere status, oppervlak, geometrie, x-y-coordinaat, bouwjaar en gebruiksdoel._x000D_
_x000D_
De BAG bevat deze gegevens van alle panden in Nederland._x000D_
_x000D_
LET OP: voor private partijen worden verstrekkingskosten in rekening gebracht. Kijk op www.kadaster.nl/bag voor een actueel leverschema en bijbehorende verstrekkingskosten.</t>
  </si>
  <si>
    <t>Publiek Domein</t>
  </si>
  <si>
    <t>PPB-GVA@kadaster.nl</t>
  </si>
  <si>
    <t>De Digitale kadastrale kaart toont de ligging van kadastrale percelen ten opzichte van de omgeving.</t>
  </si>
  <si>
    <t>De Digitale kadastrale kaart toont de ligging van  kadastrale percelen ten opzichte van de omgeving.</t>
  </si>
  <si>
    <t>INSPIRE Gebouwen, geharmoniseerd, gevuld met relevante gebouwen en bouwwerken, afkomstig uit de Basisregistratie Adressen en Gebouwen (BAG) en TOP10NL, beheerd door het Kadaster.</t>
  </si>
  <si>
    <t>De gegevens bestaan uit BAG-panden en een deelselectie van BAG-gegevens van deze panden en de zich daarin bevindende verblijfsobjecten. Ook de ligplaatsen en standplaatsen zijn hierin opgenomen met een deelselectie van BAG-gegevens.
De gegevens van de nummeraanduiding zijn in deze services onderdeel van de adresseerbare objecten, hierbij wordt slechts 1 adres opgenomen, dus objecten met meerdere adressen (hoofd- en nevenadressen) zijn niet compleet. In deze services zitten dus niet alle BAG adressen. 
Wij adviseren u, aangezien er sprake is van beperkte gegevens, om in de webservice BAG Bevragen de actuele gegevens te controleren. Dit kan ook in een van de andere BAG producten: BAG Web, BAG Extract of BAG Compact.
BAG Bevragen: http://www.kadaster.nl/web/artikel/productartikel/BAG-Bevragen.htm 
Andere BAG producten: https://www.kadaster.nl/web/Themas/Registraties/BAG-1/BAG-producten.htm
De service wordt dagelijks geactualiseerd.</t>
  </si>
  <si>
    <t>oranje</t>
  </si>
  <si>
    <t>Overzicht van het bodemgebruik in Nederland. Gegevens zijn afkomstig uit de TOP10NL.</t>
  </si>
  <si>
    <t>INSPIRE Transport Netwerken themalaag, gevuld met relevante objecten uit TOP10NL.</t>
  </si>
  <si>
    <t>INSPIRE Hydrografie themalaag, gevuld met relevante objecten uit TOP10NL.</t>
  </si>
  <si>
    <t>INSPIRE Geografische Namen themalaag, gevuld met relevante objecten uit TOP10NL (onderdeel van de Basisregistratie Topografie BRT), geproduceerd en beheerd door het Kadaster. Het is een referentie naar natuurlijke, culturele en kunstmatige objecten. Het bevat de namen van gebieden, regio's, plaatsen, steden of nederzettingen, of elk geografische of topografische object dat van publieke of historische waarde is.</t>
  </si>
  <si>
    <t>INSPIRE Adressen themalaag, gevuld met relevante objecten uit de Basisregistratie Adressen en Gebouwen (BAG), beheerd door het Kadaster.</t>
  </si>
  <si>
    <t>beheerPDOK@kadaster.nl</t>
  </si>
  <si>
    <t>Dit bestand geeft de indeling weer van de topografische bladen 1:10000 zoals deze door het kadaster wordt gehanteerd. - - Betreft de bladindeling van geheel Nederland</t>
  </si>
  <si>
    <t>Dit bestand geeft de indeling weer van de topografische bladen 1:50000 zoals deze door het kadaster wordt gehanteerd. - - Betreft de bladindeling van geheel Nederland</t>
  </si>
  <si>
    <t>Dit bestand geeft de indeling weer van de topografische bladen 1:25000 zoals deze door het kadaster wordt gehanteerd. - - Betreft de bladindeling van geheel Nederland</t>
  </si>
  <si>
    <t>ruimtelijkeplannen@kadaster.nl</t>
  </si>
  <si>
    <t>Officieel gepubliceerde digitale ruimtelijke plannen op basis van de Wro/Bro. 
Let op: De gegevens in deze dataset worden maandelijks geactualiseerd. Voor het raadplegen van de meest actuele planinformatie op de wettelijk vastgestelde wijze is Ruimtelijkeplannen.nl het officiële portaal.</t>
  </si>
  <si>
    <t>Overzicht van de bestuurlijke indeling van Nederland in gemeenten en provincies.
Deze publicatie is speciaal gemaakt om te voldoen aan de INSPIRE richtlijnen voor het thema Statistische eenheden. Dit betreft niet geharmoniseerde data uit de dataset Bestuurlijke Grenzen van het Kadaster.</t>
  </si>
  <si>
    <t>Informatie over de fysieke kenmerken van zee- en zoutwatergebieden, met een onderverdeling in regio's en sub-regio's met gelijke kenmerken. Deze publicatie is speciaal gemaakt om te voldoen aan de INSPIRE richtlijnen voor het thema Zeegebieden. Gegevens komen uit de TOP10NL (BRT), voor Shoreline, Coastline en IntertidalArea. Dit betreffen niet-geharmoniseerde data.</t>
  </si>
  <si>
    <t>De nieuwe TOP50raster is gemaakt door middel van automatische generalisatie uit TOP10NL. Het Kadaster heeft gekozen voor een detailniveau dat uitstekend geschikt is voor midden- en kleinschalige toepassingen. TOP50raster is geschikt als topografische ondergrond in GIS, CAD en Desktop Mapping.</t>
  </si>
  <si>
    <t>TOP50NL is een digitaal objectgericht topografisch bestand gemaakt door middel van automatische generalisatie uit TOP10NL. Het Kadaster heeft gekozen voor een detailniveau dat uitstekend geschikt is voor midden- en kleinschalige toepassingen.</t>
  </si>
  <si>
    <t>De nieuwe TOP500raster is gemaakt door middel van een conversie en generalisatie uit EuroRegionalMap (ERM). Het Kadaster heeft gekozen voor een detailniveau dat uitstekend geschikt is voor kleinschalige toepassingen. TOP500raster is geschikt als topografische ondergrond in GIS, CAD en Desktop Mapping.</t>
  </si>
  <si>
    <t>TOP500NL is een digitaal objectgericht topografisch bestand gemaakt door middel van een conversie en generalisatie uit EuroRegionalMap (ERM). Het Kadaster heeft gekozen voor een detailniveau dat uitstekend geschikt is voor kleinschalige toepassingen.</t>
  </si>
  <si>
    <t>TOP25raster wordt softwarematig afgeleid uit TOP10NL. Het Kadaster heeft gekozen voor een detailniveau dat uitstekend geschikt is voor middenschalige toepassingen. TOP25raster is geschikt als topografische ondergrond in GIS, CAD en Desktop Mapping.</t>
  </si>
  <si>
    <t>De nieuwe TOP250raster is gemaakt door middel van een conversie uit EuroRegionalMap (ERM). Het Kadaster heeft gekozen voor een detailniveau dat uitstekend geschikt is voor kleinschalige toepassingen. TOP250raster is geschikt als topografische ondergrond in GIS, CAD en Desktop Mapping.</t>
  </si>
  <si>
    <t>TOP250NL is een digitaal objectgericht topografisch bestand gemaakt door middel van een conversie uit EuroRegionalMap (ERM). Het Kadaster heeft gekozen voor een detailniveau dat uitstekend geschikt is voor kleinschalige toepassingen.</t>
  </si>
  <si>
    <t>TOP10NL is een digitaal objectgericht topografisch bestand wat ten grondslag ligt aan de topografische kaartseries 1:10.000 en 1:25.000 en wat veelvuldig in diverse GIS- en CAD-systemen wordt gebruikt voor ondergrond, analyse-, en beheers- en planningsactiviteiten.</t>
  </si>
  <si>
    <t>De nieuwe TOP100raster is gemaakt door middel van automatische generalisatie uit TOP10NL. Het Kadaster heeft gekozen voor een detailniveau dat uitstekend geschikt is voor kleinschalige toepassingen. TOP100raster is geschikt als topografische ondergrond in GIS, CAD en Desktop Mapping.</t>
  </si>
  <si>
    <t>TOP100NL is een digitaal objectgericht topografisch bestand gemaakt door middel van automatische generalisatie uit TOP10NL. Het Kadaster heeft gekozen voor een detailniveau dat uitstekend geschikt is voor midden- en kleinschalige toepassingen.</t>
  </si>
  <si>
    <t>3D Kaart NL is een digitaal topografisch bestand met een driedimensionale representatie van alle TOP10NL objecten (schaal 1:10.000). Met 3D Kaart NL is het gemakkelijker om het effect van bepaalde beleidskeuzes te verbeelden en voorspellen. Vooral de data achter de 3D kaart is van belang om allerlei ruimtelijke analyses in 3D te kunnen doen.</t>
  </si>
  <si>
    <t>Document met info over de WMS en WFS en tiled services</t>
  </si>
  <si>
    <t>De BRT Achtergrondkaart is afgeleid uit TOP10NL uit de Basisregistratie Topografie (BRT) met de straatnamen uit de Basisregistraties Adressen en Gebouwen (BAG).</t>
  </si>
  <si>
    <t>Mailadres</t>
  </si>
  <si>
    <t>De Nationale EnergieAtlas informatielagen Kadaster betreffen enkele deelkaarten die Kadaster heeft samengesteld. Samen met deelkaarten van andere organisaties vormen deze de basis voor de Nationale EnergieAtlas. Kadaster heeft hierin deelkaarten samengesteld over bezitsverhouding van woningen, potentiële Nul op de Meter woningen en gebouwbezit van de overheid.</t>
  </si>
  <si>
    <t>WKPB - Publiekrechtelijke Berperking – Wet Bodembescherming: Overzicht van de door de overheid opgelegde beperkingen op een stuk grond of een gebouw.</t>
  </si>
  <si>
    <t>Het gegevensbestand 3D gebouwhoogte NL bevat de hoogten van 99,7% van alle gebouwen uit TOP10NL. De gebouwhoogten zijn als attributen toegevoegd aan de 2D-geometriëen van de gebouwen. et deze informatie kunt u in standaard GIS-software snel een 3D-model genereren. De data kunt u gebruiken voor simpele visualisaties. Maar ook voor ruimtelijke analyses in 3D, zoals analyses van geluid, zicht, schaduw en energie.</t>
  </si>
  <si>
    <t>Deze publicatie is speciaal gemaakt om te voldoen aan de INSPIRE richtlijnen voor het thema Gebouwen. Het betreft gebouwcontouren, constructieve onderdelen van gebouwen en ruimtelijke barrieres. Dit betreft niet-geharmoniseerde data uit de basisregistratie Adressen en Gebouwen (BAG) en Basisregistratie Topografie (TOP10NL).</t>
  </si>
  <si>
    <t>Officieel gepubliceerde ruimtelijke plannen conform de digitaliseringsaspecten van de Wro/Bro</t>
  </si>
  <si>
    <t>Officieel gepubliceerde ruimtelijke plannen op Ruimtelijkeplannen.nl conform de digitaliseringsaspecten van de Wro/Bro</t>
  </si>
  <si>
    <t>Ministerie van Infrastructuur en Milieu</t>
  </si>
  <si>
    <t>Aantal databronnen</t>
  </si>
  <si>
    <t>Inventarisatie sheet DATA.OVERHEID.NL</t>
  </si>
  <si>
    <t>In onderzoek</t>
  </si>
  <si>
    <t>Gesloten</t>
  </si>
  <si>
    <t xml:space="preserve">NETPOS  </t>
  </si>
  <si>
    <t xml:space="preserve">BRK (administratief) </t>
  </si>
  <si>
    <t xml:space="preserve">GBKN (Grootschalige basis kaart) </t>
  </si>
  <si>
    <t xml:space="preserve">Beeldmateriaal luchtfotos </t>
  </si>
  <si>
    <t>CC-BY 4.0</t>
  </si>
  <si>
    <t>Ontstaan uit in principe de centrale gedeelten van iedere orthofoto. Daardoor is de omvalling in de mozaieken zo klein mogelijk gehouden. De kleurweergave kan over het land verschillen tengevolge van de verspreide opnamedatum en opnametijd.</t>
  </si>
  <si>
    <t>Open</t>
  </si>
  <si>
    <t xml:space="preserve">Schepen  </t>
  </si>
  <si>
    <t xml:space="preserve">Contactpersoon organisatie: </t>
  </si>
  <si>
    <t xml:space="preserve">Datum: </t>
  </si>
  <si>
    <t xml:space="preserve">Inventariserende organisatie: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</si>
</sst>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font>
      <sz val="10"/>
      <color indexed="8"/>
      <name val="Sans"/>
    </font>
    <font>
      <sz val="12"/>
      <color indexed="8"/>
      <name val="Calibri"/>
    </font>
    <font>
      <b/>
      <sz val="14"/>
      <color indexed="9"/>
      <name val="Calibri"/>
    </font>
    <font>
      <b/>
      <sz val="18"/>
      <color theme="1"/>
      <name val="Calibri"/>
      <family val="2"/>
      <scheme val="minor"/>
    </font>
    <font>
      <sz val="12"/>
      <color indexed="8"/>
      <name val="Calibri"/>
      <family val="2"/>
    </font>
    <font>
      <sz val="12"/>
      <color indexed="8"/>
      <name val="Sans"/>
    </font>
  </fonts>
  <fills count="10">
    <fill>
      <patternFill patternType="none"/>
    </fill>
    <fill>
      <patternFill patternType="gray125"/>
    </fill>
    <fill>
      <patternFill patternType="solid">
        <fgColor indexed="61"/>
        <bgColor indexed="59"/>
      </patternFill>
    </fill>
    <fill>
      <patternFill patternType="solid">
        <fgColor indexed="9"/>
        <bgColor indexed="8"/>
      </patternFill>
    </fill>
    <fill>
      <patternFill patternType="solid">
        <fgColor indexed="58"/>
        <bgColor indexed="59"/>
      </patternFill>
    </fill>
    <fill>
      <patternFill patternType="solid">
        <fgColor indexed="62"/>
        <bgColor indexed="59"/>
      </patternFill>
    </fill>
    <fill>
      <patternFill patternType="solid">
        <fgColor indexed="21"/>
        <bgColor indexed="21"/>
      </patternFill>
    </fill>
    <fill>
      <patternFill patternType="solid">
        <fgColor indexed="63"/>
        <bgColor indexed="59"/>
      </patternFill>
    </fill>
    <fill>
      <patternFill patternType="solid">
        <fgColor theme="2"/>
        <bgColor indexed="64"/>
      </patternFill>
    </fill>
    <fill>
      <patternFill patternType="solid">
        <fgColor theme="2"/>
        <bgColor indexed="8"/>
      </patternFill>
    </fill>
  </fills>
  <borders count="4">
    <border>
      <left/>
      <right/>
      <top/>
      <bottom/>
      <diagonal/>
    </border>
    <border>
      <left/>
      <right style="thin">
        <color indexed="8"/>
      </right>
      <top/>
      <bottom style="thin">
        <color indexed="8"/>
      </bottom>
      <diagonal/>
    </border>
    <border>
      <left/>
      <right/>
      <top/>
      <bottom style="thin">
        <color indexed="8"/>
      </bottom>
      <diagonal/>
    </border>
    <border>
      <left style="thin">
        <color indexed="8"/>
      </left>
      <right style="thin">
        <color indexed="8"/>
      </right>
      <top style="thin">
        <color indexed="8"/>
      </top>
      <bottom style="thin">
        <color indexed="64"/>
      </bottom>
      <diagonal/>
    </border>
  </borders>
  <cellStyleXfs count="1">
    <xf numFmtId="0" fontId="0" fillId="0" borderId="0"/>
  </cellStyleXfs>
  <cellXfs count="18">
    <xf numFmtId="0" fontId="0" fillId="0" borderId="0" xfId="0"/>
    <xf numFmtId="0" fontId="0" fillId="0" borderId="0" xfId="0" applyNumberFormat="1" applyFont="1" applyFill="1" applyBorder="1" applyAlignment="1" applyProtection="1"/>
    <xf numFmtId="0" fontId="1" fillId="2" borderId="1" xfId="0" quotePrefix="1" applyNumberFormat="1" applyFont="1" applyFill="1" applyBorder="1" applyAlignment="1" applyProtection="1">
      <alignment horizontal="left" vertical="top" wrapText="1"/>
    </xf>
    <xf numFmtId="0" fontId="1" fillId="3" borderId="1" xfId="0" quotePrefix="1" applyNumberFormat="1" applyFont="1" applyFill="1" applyBorder="1" applyAlignment="1" applyProtection="1">
      <alignment horizontal="left" vertical="top" wrapText="1"/>
    </xf>
    <xf numFmtId="0" fontId="1" fillId="4" borderId="1" xfId="0" applyNumberFormat="1" applyFont="1" applyFill="1" applyBorder="1" applyAlignment="1" applyProtection="1">
      <alignment horizontal="left" vertical="top" wrapText="1"/>
    </xf>
    <xf numFmtId="0" fontId="1" fillId="3" borderId="1" xfId="0" applyNumberFormat="1" applyFont="1" applyFill="1" applyBorder="1" applyAlignment="1" applyProtection="1">
      <alignment horizontal="left" vertical="top" wrapText="1"/>
    </xf>
    <xf numFmtId="0" fontId="1" fillId="5" borderId="1" xfId="0" applyNumberFormat="1" applyFont="1" applyFill="1" applyBorder="1" applyAlignment="1" applyProtection="1">
      <alignment horizontal="left" vertical="top" wrapText="1"/>
    </xf>
    <xf numFmtId="0" fontId="2" fillId="6" borderId="2" xfId="0" applyNumberFormat="1" applyFont="1" applyFill="1" applyBorder="1" applyAlignment="1" applyProtection="1">
      <alignment horizontal="left" vertical="top" wrapText="1"/>
    </xf>
    <xf numFmtId="0" fontId="1" fillId="7" borderId="1" xfId="0" applyNumberFormat="1" applyFont="1" applyFill="1" applyBorder="1" applyAlignment="1" applyProtection="1">
      <alignment horizontal="left" vertical="top" wrapText="1"/>
    </xf>
    <xf numFmtId="0" fontId="1" fillId="2" borderId="1" xfId="0" applyNumberFormat="1" applyFont="1" applyFill="1" applyBorder="1" applyAlignment="1" applyProtection="1">
      <alignment horizontal="left" vertical="top" wrapText="1"/>
    </xf>
    <xf numFmtId="0" fontId="3" fillId="8" borderId="0" xfId="0" applyFont="1" applyFill="1" applyAlignment="1"/>
    <xf numFmtId="0" fontId="0" fillId="9" borderId="0" xfId="0" applyNumberFormat="1" applyFont="1" applyFill="1" applyBorder="1" applyAlignment="1" applyProtection="1">
      <alignment horizontal="left" vertical="top" wrapText="1"/>
    </xf>
    <xf numFmtId="0" fontId="0" fillId="8" borderId="0" xfId="0" applyFill="1" applyAlignment="1"/>
    <xf numFmtId="0" fontId="0" fillId="8" borderId="0" xfId="0" applyFill="1" applyBorder="1" applyAlignment="1"/>
    <xf numFmtId="0" fontId="4" fillId="2" borderId="1" xfId="0" quotePrefix="1" applyNumberFormat="1" applyFont="1" applyFill="1" applyBorder="1" applyAlignment="1" applyProtection="1">
      <alignment horizontal="left" vertical="top" wrapText="1"/>
    </xf>
    <xf numFmtId="0" fontId="4" fillId="3" borderId="1" xfId="0" applyNumberFormat="1" applyFont="1" applyFill="1" applyBorder="1" applyAlignment="1" applyProtection="1">
      <alignment horizontal="left" vertical="top" wrapText="1"/>
    </xf>
    <xf numFmtId="0" fontId="4" fillId="2" borderId="1" xfId="0" applyNumberFormat="1" applyFont="1" applyFill="1" applyBorder="1" applyAlignment="1" applyProtection="1">
      <alignment horizontal="left" vertical="top" wrapText="1"/>
    </xf>
    <xf numFmtId="0" fontId="5" fillId="0" borderId="3" xfId="0" applyFont="1" applyBorder="1" applyAlignment="1">
      <alignment wrapText="1"/>
    </xf>
  </cellXfs>
  <cellStyles count="1">
    <cellStyle name="Standaard"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F80000"/>
      <rgbColor rgb="00009080"/>
      <rgbColor rgb="00C7C7C7"/>
      <rgbColor rgb="00EEEEEE"/>
      <rgbColor rgb="0000FC00"/>
      <rgbColor rgb="00F89800"/>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toor">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Kantoor">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9"/>
  <sheetViews>
    <sheetView tabSelected="1" zoomScale="60" zoomScaleNormal="60" zoomScaleSheetLayoutView="1" workbookViewId="0">
      <selection activeCell="C2" sqref="C2"/>
    </sheetView>
  </sheetViews>
  <sheetFormatPr defaultColWidth="11.453125" defaultRowHeight="12.5"/>
  <cols>
    <col min="1" max="1" width="6.54296875" style="1" customWidth="1"/>
    <col min="2" max="2" width="38" style="1" bestFit="1" customWidth="1"/>
    <col min="3" max="3" width="60.81640625" style="1" bestFit="1" customWidth="1"/>
    <col min="4" max="4" width="38" style="1" bestFit="1" customWidth="1"/>
    <col min="5" max="6" width="34.26953125" style="1" bestFit="1" customWidth="1"/>
    <col min="7" max="7" width="91.26953125" style="1" bestFit="1" customWidth="1"/>
    <col min="8" max="8" width="15.1796875" style="1" bestFit="1" customWidth="1"/>
    <col min="9" max="9" width="6.54296875" style="1" bestFit="1" customWidth="1"/>
    <col min="10" max="10" width="22.81640625" style="1" bestFit="1" customWidth="1"/>
    <col min="11" max="11" width="45.54296875" style="1" bestFit="1" customWidth="1"/>
    <col min="12" max="14" width="22.81640625" style="1" bestFit="1" customWidth="1"/>
    <col min="15" max="16" width="15.1796875" style="1" bestFit="1" customWidth="1"/>
    <col min="17" max="17" width="68.453125" style="1" bestFit="1" customWidth="1"/>
    <col min="18" max="16384" width="11.453125" style="1"/>
  </cols>
  <sheetData>
    <row r="1" spans="1:17" ht="23.5">
      <c r="A1" s="10" t="s">
        <v>83</v>
      </c>
      <c r="B1" s="11"/>
      <c r="C1" s="11"/>
      <c r="D1" s="11"/>
      <c r="E1" s="11"/>
      <c r="F1" s="11"/>
      <c r="G1" s="11"/>
      <c r="H1" s="11"/>
      <c r="I1" s="11"/>
      <c r="J1" s="11"/>
      <c r="K1" s="11"/>
      <c r="L1" s="11"/>
      <c r="M1" s="11"/>
      <c r="N1" s="11"/>
      <c r="O1" s="11"/>
      <c r="P1" s="11"/>
      <c r="Q1" s="11"/>
    </row>
    <row r="2" spans="1:17">
      <c r="A2" s="11"/>
      <c r="B2" s="11"/>
      <c r="C2" s="11"/>
      <c r="D2" s="11"/>
      <c r="E2" s="11"/>
      <c r="F2" s="11"/>
      <c r="G2" s="11"/>
      <c r="H2" s="11"/>
      <c r="I2" s="11"/>
      <c r="J2" s="11"/>
      <c r="K2" s="11"/>
      <c r="L2" s="11"/>
      <c r="M2" s="11"/>
      <c r="N2" s="11"/>
      <c r="O2" s="11"/>
      <c r="P2" s="11"/>
      <c r="Q2" s="11"/>
    </row>
    <row r="3" spans="1:17">
      <c r="A3" s="12" t="s">
        <v>96</v>
      </c>
      <c r="B3" s="13"/>
      <c r="C3" s="11"/>
      <c r="D3" s="13" t="s">
        <v>94</v>
      </c>
      <c r="E3" s="11"/>
      <c r="F3" s="12" t="s">
        <v>95</v>
      </c>
      <c r="G3" s="13"/>
      <c r="H3" s="12"/>
      <c r="I3" s="11"/>
      <c r="J3" s="11"/>
      <c r="K3" s="11"/>
      <c r="L3" s="11"/>
      <c r="M3" s="11"/>
      <c r="N3" s="11"/>
      <c r="O3" s="11"/>
      <c r="P3" s="11"/>
      <c r="Q3" s="11"/>
    </row>
    <row r="4" spans="1:17">
      <c r="A4" s="11"/>
      <c r="B4" s="11"/>
      <c r="C4" s="11"/>
      <c r="D4" s="11"/>
      <c r="E4" s="11"/>
      <c r="F4" s="11"/>
      <c r="G4" s="11"/>
      <c r="H4" s="11"/>
      <c r="I4" s="11"/>
      <c r="J4" s="11"/>
      <c r="K4" s="11"/>
      <c r="L4" s="11"/>
      <c r="M4" s="11"/>
      <c r="N4" s="11"/>
      <c r="O4" s="11"/>
      <c r="P4" s="11"/>
      <c r="Q4" s="11"/>
    </row>
    <row r="5" spans="1:17" ht="37">
      <c r="A5" s="7" t="s">
        <v>0</v>
      </c>
      <c r="B5" s="7" t="s">
        <v>1</v>
      </c>
      <c r="C5" s="7" t="s">
        <v>2</v>
      </c>
      <c r="D5" s="7" t="s">
        <v>3</v>
      </c>
      <c r="E5" s="7" t="s">
        <v>4</v>
      </c>
      <c r="F5" s="7" t="s">
        <v>5</v>
      </c>
      <c r="G5" s="7" t="s">
        <v>6</v>
      </c>
      <c r="H5" s="7" t="s">
        <v>7</v>
      </c>
      <c r="I5" s="7" t="s">
        <v>8</v>
      </c>
      <c r="J5" s="7" t="s">
        <v>9</v>
      </c>
      <c r="K5" s="7" t="s">
        <v>10</v>
      </c>
      <c r="L5" s="7" t="s">
        <v>11</v>
      </c>
      <c r="M5" s="7" t="s">
        <v>12</v>
      </c>
      <c r="N5" s="7" t="s">
        <v>13</v>
      </c>
      <c r="O5" s="7" t="s">
        <v>82</v>
      </c>
      <c r="P5" s="7" t="s">
        <v>14</v>
      </c>
      <c r="Q5" s="7" t="s">
        <v>15</v>
      </c>
    </row>
    <row r="6" spans="1:17" ht="62">
      <c r="A6" s="5">
        <v>1</v>
      </c>
      <c r="B6" s="9" t="s">
        <v>16</v>
      </c>
      <c r="C6" s="5" t="str">
        <f>HYPERLINK("http://data.overheid.nl/data/dataset/bgt-terugmeldingen","BGT Terugmeldingen")</f>
        <v>BGT Terugmeldingen</v>
      </c>
      <c r="D6" s="9" t="s">
        <v>17</v>
      </c>
      <c r="E6" s="5" t="s">
        <v>18</v>
      </c>
      <c r="F6" s="2" t="s">
        <v>81</v>
      </c>
      <c r="G6" s="5" t="s">
        <v>20</v>
      </c>
      <c r="H6" s="9" t="s">
        <v>21</v>
      </c>
      <c r="I6" s="5" t="s">
        <v>22</v>
      </c>
      <c r="J6" s="6" t="s">
        <v>23</v>
      </c>
      <c r="K6" s="3" t="s">
        <v>19</v>
      </c>
      <c r="L6" s="9" t="s">
        <v>24</v>
      </c>
      <c r="M6" s="5" t="s">
        <v>25</v>
      </c>
      <c r="N6" s="2" t="s">
        <v>26</v>
      </c>
      <c r="O6" s="5">
        <v>2</v>
      </c>
      <c r="P6" s="2"/>
      <c r="Q6" s="5"/>
    </row>
    <row r="7" spans="1:17" ht="77.5">
      <c r="A7" s="5">
        <v>2</v>
      </c>
      <c r="B7" s="9" t="s">
        <v>16</v>
      </c>
      <c r="C7" s="5" t="str">
        <f>HYPERLINK("http://data.overheid.nl/data/dataset/kadastrale-kaart-01","Kadastrale kaart")</f>
        <v>Kadastrale kaart</v>
      </c>
      <c r="D7" s="9" t="s">
        <v>17</v>
      </c>
      <c r="E7" s="5" t="s">
        <v>27</v>
      </c>
      <c r="F7" s="2" t="s">
        <v>81</v>
      </c>
      <c r="G7" s="5" t="s">
        <v>28</v>
      </c>
      <c r="H7" s="9" t="s">
        <v>21</v>
      </c>
      <c r="I7" s="5" t="s">
        <v>22</v>
      </c>
      <c r="J7" s="6" t="s">
        <v>23</v>
      </c>
      <c r="K7" s="3" t="s">
        <v>19</v>
      </c>
      <c r="L7" s="9" t="s">
        <v>24</v>
      </c>
      <c r="M7" s="5" t="s">
        <v>25</v>
      </c>
      <c r="N7" s="2" t="s">
        <v>26</v>
      </c>
      <c r="O7" s="5">
        <v>5</v>
      </c>
      <c r="P7" s="2"/>
      <c r="Q7" s="5"/>
    </row>
    <row r="8" spans="1:17" ht="77.5">
      <c r="A8" s="5">
        <v>3</v>
      </c>
      <c r="B8" s="9" t="s">
        <v>16</v>
      </c>
      <c r="C8" s="5" t="str">
        <f>HYPERLINK("http://data.overheid.nl/data/dataset/kadastrale-kaart","Kadastrale kaart")</f>
        <v>Kadastrale kaart</v>
      </c>
      <c r="D8" s="9" t="s">
        <v>17</v>
      </c>
      <c r="E8" s="5" t="s">
        <v>27</v>
      </c>
      <c r="F8" s="2" t="s">
        <v>81</v>
      </c>
      <c r="G8" s="5" t="s">
        <v>28</v>
      </c>
      <c r="H8" s="9" t="s">
        <v>21</v>
      </c>
      <c r="I8" s="5" t="s">
        <v>22</v>
      </c>
      <c r="J8" s="6" t="s">
        <v>23</v>
      </c>
      <c r="K8" s="3" t="s">
        <v>19</v>
      </c>
      <c r="L8" s="9" t="s">
        <v>24</v>
      </c>
      <c r="M8" s="5" t="s">
        <v>25</v>
      </c>
      <c r="N8" s="2" t="s">
        <v>26</v>
      </c>
      <c r="O8" s="5">
        <v>5</v>
      </c>
      <c r="P8" s="2"/>
      <c r="Q8" s="5"/>
    </row>
    <row r="9" spans="1:17" ht="62">
      <c r="A9" s="5">
        <v>4</v>
      </c>
      <c r="B9" s="9" t="s">
        <v>29</v>
      </c>
      <c r="C9" s="5" t="str">
        <f>HYPERLINK("http://data.overheid.nl/data/dataset/basisregistratie-grootschalige-topografie--bgt-","Basisregistratie Grootschalige Topografie (BGT)")</f>
        <v>Basisregistratie Grootschalige Topografie (BGT)</v>
      </c>
      <c r="D9" s="9" t="s">
        <v>17</v>
      </c>
      <c r="E9" s="5" t="s">
        <v>27</v>
      </c>
      <c r="F9" s="2" t="s">
        <v>81</v>
      </c>
      <c r="G9" s="5" t="s">
        <v>30</v>
      </c>
      <c r="H9" s="9" t="s">
        <v>21</v>
      </c>
      <c r="I9" s="5" t="s">
        <v>22</v>
      </c>
      <c r="J9" s="6" t="s">
        <v>23</v>
      </c>
      <c r="K9" s="3" t="s">
        <v>19</v>
      </c>
      <c r="L9" s="9" t="s">
        <v>24</v>
      </c>
      <c r="M9" s="5" t="s">
        <v>25</v>
      </c>
      <c r="N9" s="2" t="s">
        <v>26</v>
      </c>
      <c r="O9" s="5">
        <v>1</v>
      </c>
      <c r="P9" s="2"/>
      <c r="Q9" s="5"/>
    </row>
    <row r="10" spans="1:17" ht="46.5">
      <c r="A10" s="5">
        <v>5</v>
      </c>
      <c r="B10" s="9" t="s">
        <v>16</v>
      </c>
      <c r="C10" s="5" t="str">
        <f>HYPERLINK("http://data.overheid.nl/data/dataset/administratieve-eenheden-inspire-geharmoniseerd","Administratieve Eenheden (INSPIRE geharmoniseerd)")</f>
        <v>Administratieve Eenheden (INSPIRE geharmoniseerd)</v>
      </c>
      <c r="D10" s="9" t="s">
        <v>17</v>
      </c>
      <c r="E10" s="5" t="s">
        <v>27</v>
      </c>
      <c r="F10" s="2" t="s">
        <v>81</v>
      </c>
      <c r="G10" s="5" t="s">
        <v>31</v>
      </c>
      <c r="H10" s="9" t="s">
        <v>32</v>
      </c>
      <c r="I10" s="5" t="s">
        <v>22</v>
      </c>
      <c r="J10" s="6" t="s">
        <v>23</v>
      </c>
      <c r="K10" s="3" t="s">
        <v>19</v>
      </c>
      <c r="L10" s="9" t="s">
        <v>24</v>
      </c>
      <c r="M10" s="5" t="s">
        <v>25</v>
      </c>
      <c r="N10" s="2" t="s">
        <v>26</v>
      </c>
      <c r="O10" s="5">
        <v>2</v>
      </c>
      <c r="P10" s="2"/>
      <c r="Q10" s="5"/>
    </row>
    <row r="11" spans="1:17" ht="77.5">
      <c r="A11" s="5">
        <v>6</v>
      </c>
      <c r="B11" s="9" t="s">
        <v>16</v>
      </c>
      <c r="C11" s="5" t="str">
        <f>HYPERLINK("http://data.overheid.nl/data/dataset/brt-terugmeldingen","BRT terugmeldingen")</f>
        <v>BRT terugmeldingen</v>
      </c>
      <c r="D11" s="9" t="s">
        <v>17</v>
      </c>
      <c r="E11" s="3" t="s">
        <v>19</v>
      </c>
      <c r="F11" s="2" t="s">
        <v>81</v>
      </c>
      <c r="G11" s="5" t="s">
        <v>33</v>
      </c>
      <c r="H11" s="9" t="s">
        <v>21</v>
      </c>
      <c r="I11" s="5" t="s">
        <v>22</v>
      </c>
      <c r="J11" s="6" t="s">
        <v>23</v>
      </c>
      <c r="K11" s="3" t="s">
        <v>19</v>
      </c>
      <c r="L11" s="9" t="s">
        <v>24</v>
      </c>
      <c r="M11" s="5" t="s">
        <v>25</v>
      </c>
      <c r="N11" s="2" t="s">
        <v>26</v>
      </c>
      <c r="O11" s="5">
        <v>2</v>
      </c>
      <c r="P11" s="2"/>
      <c r="Q11" s="5"/>
    </row>
    <row r="12" spans="1:17" ht="46.5">
      <c r="A12" s="5">
        <v>7</v>
      </c>
      <c r="B12" s="9" t="s">
        <v>16</v>
      </c>
      <c r="C12" s="5" t="str">
        <f>HYPERLINK("http://data.overheid.nl/data/dataset/kadastrale-percelen-inspire-geharmoniseerd","Kadastrale Percelen (INSPIRE geharmoniseerd)")</f>
        <v>Kadastrale Percelen (INSPIRE geharmoniseerd)</v>
      </c>
      <c r="D12" s="9" t="s">
        <v>17</v>
      </c>
      <c r="E12" s="5" t="s">
        <v>27</v>
      </c>
      <c r="F12" s="2" t="s">
        <v>81</v>
      </c>
      <c r="G12" s="5" t="s">
        <v>34</v>
      </c>
      <c r="H12" s="9" t="s">
        <v>21</v>
      </c>
      <c r="I12" s="5" t="s">
        <v>22</v>
      </c>
      <c r="J12" s="6" t="s">
        <v>23</v>
      </c>
      <c r="K12" s="3" t="s">
        <v>19</v>
      </c>
      <c r="L12" s="9" t="s">
        <v>24</v>
      </c>
      <c r="M12" s="5" t="s">
        <v>25</v>
      </c>
      <c r="N12" s="2" t="s">
        <v>26</v>
      </c>
      <c r="O12" s="5">
        <v>5</v>
      </c>
      <c r="P12" s="2"/>
      <c r="Q12" s="5"/>
    </row>
    <row r="13" spans="1:17" ht="77.5">
      <c r="A13" s="5">
        <v>8</v>
      </c>
      <c r="B13" s="9" t="s">
        <v>16</v>
      </c>
      <c r="C13" s="5" t="str">
        <f>HYPERLINK("http://data.overheid.nl/data/dataset/rdinfo","RDinfo")</f>
        <v>RDinfo</v>
      </c>
      <c r="D13" s="9" t="s">
        <v>17</v>
      </c>
      <c r="E13" s="5" t="s">
        <v>27</v>
      </c>
      <c r="F13" s="2" t="s">
        <v>81</v>
      </c>
      <c r="G13" s="5" t="s">
        <v>35</v>
      </c>
      <c r="H13" s="9" t="s">
        <v>32</v>
      </c>
      <c r="I13" s="5" t="s">
        <v>22</v>
      </c>
      <c r="J13" s="6" t="s">
        <v>23</v>
      </c>
      <c r="K13" s="3" t="s">
        <v>19</v>
      </c>
      <c r="L13" s="9" t="s">
        <v>24</v>
      </c>
      <c r="M13" s="5" t="s">
        <v>25</v>
      </c>
      <c r="N13" s="2" t="s">
        <v>26</v>
      </c>
      <c r="O13" s="5">
        <v>2</v>
      </c>
      <c r="P13" s="2"/>
      <c r="Q13" s="5"/>
    </row>
    <row r="14" spans="1:17" ht="62">
      <c r="A14" s="5">
        <v>9</v>
      </c>
      <c r="B14" s="9" t="s">
        <v>16</v>
      </c>
      <c r="C14" s="5" t="str">
        <f>HYPERLINK("http://data.overheid.nl/data/dataset/basisregistratie-grootschalige-topografie-bgt","Basisregistratie Grootschalige Topografie (BGT)")</f>
        <v>Basisregistratie Grootschalige Topografie (BGT)</v>
      </c>
      <c r="D14" s="9" t="s">
        <v>17</v>
      </c>
      <c r="E14" s="5" t="s">
        <v>18</v>
      </c>
      <c r="F14" s="2" t="s">
        <v>81</v>
      </c>
      <c r="G14" s="5" t="s">
        <v>30</v>
      </c>
      <c r="H14" s="9" t="s">
        <v>21</v>
      </c>
      <c r="I14" s="5" t="s">
        <v>22</v>
      </c>
      <c r="J14" s="6" t="s">
        <v>23</v>
      </c>
      <c r="K14" s="3" t="s">
        <v>19</v>
      </c>
      <c r="L14" s="9" t="s">
        <v>24</v>
      </c>
      <c r="M14" s="5" t="s">
        <v>25</v>
      </c>
      <c r="N14" s="2" t="s">
        <v>26</v>
      </c>
      <c r="O14" s="5">
        <v>5</v>
      </c>
      <c r="P14" s="2"/>
      <c r="Q14" s="5"/>
    </row>
    <row r="15" spans="1:17" ht="31">
      <c r="A15" s="5">
        <v>10</v>
      </c>
      <c r="B15" s="9" t="s">
        <v>16</v>
      </c>
      <c r="C15" s="5" t="str">
        <f>HYPERLINK("http://data.overheid.nl/data/dataset/adressen-inspire-geharmoniseerd","Adressen (INSPIRE geharmoniseerd)")</f>
        <v>Adressen (INSPIRE geharmoniseerd)</v>
      </c>
      <c r="D15" s="9" t="s">
        <v>17</v>
      </c>
      <c r="E15" s="5" t="s">
        <v>27</v>
      </c>
      <c r="F15" s="2" t="s">
        <v>81</v>
      </c>
      <c r="G15" s="5" t="s">
        <v>36</v>
      </c>
      <c r="H15" s="9" t="s">
        <v>32</v>
      </c>
      <c r="I15" s="5" t="s">
        <v>22</v>
      </c>
      <c r="J15" s="6" t="s">
        <v>23</v>
      </c>
      <c r="K15" s="3" t="s">
        <v>19</v>
      </c>
      <c r="L15" s="9" t="s">
        <v>24</v>
      </c>
      <c r="M15" s="5" t="s">
        <v>25</v>
      </c>
      <c r="N15" s="2" t="s">
        <v>26</v>
      </c>
      <c r="O15" s="5">
        <v>2</v>
      </c>
      <c r="P15" s="2"/>
      <c r="Q15" s="5"/>
    </row>
    <row r="16" spans="1:17" ht="62">
      <c r="A16" s="5">
        <v>11</v>
      </c>
      <c r="B16" s="9" t="s">
        <v>29</v>
      </c>
      <c r="C16" s="5" t="str">
        <f>HYPERLINK("http://data.overheid.nl/data/dataset/vastgoed-dashboard","Kadaster Vastgoed Dashboard")</f>
        <v>Kadaster Vastgoed Dashboard</v>
      </c>
      <c r="D16" s="9" t="s">
        <v>17</v>
      </c>
      <c r="E16" s="5" t="s">
        <v>27</v>
      </c>
      <c r="F16" s="2" t="s">
        <v>81</v>
      </c>
      <c r="G16" s="5" t="s">
        <v>37</v>
      </c>
      <c r="H16" s="9" t="s">
        <v>32</v>
      </c>
      <c r="I16" s="5" t="s">
        <v>22</v>
      </c>
      <c r="J16" s="6" t="s">
        <v>23</v>
      </c>
      <c r="K16" s="3" t="s">
        <v>19</v>
      </c>
      <c r="L16" s="9" t="s">
        <v>24</v>
      </c>
      <c r="M16" s="5" t="s">
        <v>25</v>
      </c>
      <c r="N16" s="2" t="s">
        <v>26</v>
      </c>
      <c r="O16" s="5">
        <v>11</v>
      </c>
      <c r="P16" s="2"/>
      <c r="Q16" s="5"/>
    </row>
    <row r="17" spans="1:17" ht="217">
      <c r="A17" s="5">
        <v>12</v>
      </c>
      <c r="B17" s="9" t="s">
        <v>29</v>
      </c>
      <c r="C17" s="5" t="str">
        <f>HYPERLINK("http://data.overheid.nl/data/dataset/basisregistratie-adressen-en-gebouwen-bag-","Basisregistratie Adressen en Gebouwen (BAG)")</f>
        <v>Basisregistratie Adressen en Gebouwen (BAG)</v>
      </c>
      <c r="D17" s="9" t="s">
        <v>17</v>
      </c>
      <c r="E17" s="5" t="s">
        <v>39</v>
      </c>
      <c r="F17" s="2" t="s">
        <v>81</v>
      </c>
      <c r="G17" s="5" t="s">
        <v>40</v>
      </c>
      <c r="H17" s="9" t="s">
        <v>41</v>
      </c>
      <c r="I17" s="5" t="s">
        <v>22</v>
      </c>
      <c r="J17" s="6" t="s">
        <v>23</v>
      </c>
      <c r="K17" s="3" t="s">
        <v>19</v>
      </c>
      <c r="L17" s="9" t="s">
        <v>24</v>
      </c>
      <c r="M17" s="5" t="s">
        <v>25</v>
      </c>
      <c r="N17" s="2" t="s">
        <v>26</v>
      </c>
      <c r="O17" s="5">
        <v>3</v>
      </c>
      <c r="P17" s="2"/>
      <c r="Q17" s="5"/>
    </row>
    <row r="18" spans="1:17" ht="31">
      <c r="A18" s="5">
        <v>13</v>
      </c>
      <c r="B18" s="9" t="s">
        <v>16</v>
      </c>
      <c r="C18" s="5" t="str">
        <f>HYPERLINK("http://data.overheid.nl/data/dataset/digitale-kadastrale-kaart-zeeland","Digitale kadastrale kaart Zeeland")</f>
        <v>Digitale kadastrale kaart Zeeland</v>
      </c>
      <c r="D18" s="9" t="s">
        <v>17</v>
      </c>
      <c r="E18" s="5" t="s">
        <v>42</v>
      </c>
      <c r="F18" s="2" t="s">
        <v>81</v>
      </c>
      <c r="G18" s="5" t="s">
        <v>43</v>
      </c>
      <c r="H18" s="9" t="s">
        <v>21</v>
      </c>
      <c r="I18" s="5" t="s">
        <v>22</v>
      </c>
      <c r="J18" s="6" t="s">
        <v>23</v>
      </c>
      <c r="K18" s="3" t="s">
        <v>19</v>
      </c>
      <c r="L18" s="9" t="s">
        <v>24</v>
      </c>
      <c r="M18" s="5" t="s">
        <v>25</v>
      </c>
      <c r="N18" s="2" t="s">
        <v>26</v>
      </c>
      <c r="O18" s="5">
        <v>1</v>
      </c>
      <c r="P18" s="2"/>
      <c r="Q18" s="5"/>
    </row>
    <row r="19" spans="1:17" ht="31">
      <c r="A19" s="5">
        <v>14</v>
      </c>
      <c r="B19" s="9" t="s">
        <v>16</v>
      </c>
      <c r="C19" s="5" t="str">
        <f>HYPERLINK("http://data.overheid.nl/data/dataset/digitale-kadastrale-kaart-limburg","Digitale kadastrale kaart Limburg")</f>
        <v>Digitale kadastrale kaart Limburg</v>
      </c>
      <c r="D19" s="9" t="s">
        <v>17</v>
      </c>
      <c r="E19" s="5" t="s">
        <v>42</v>
      </c>
      <c r="F19" s="2" t="s">
        <v>81</v>
      </c>
      <c r="G19" s="5" t="s">
        <v>43</v>
      </c>
      <c r="H19" s="9" t="s">
        <v>21</v>
      </c>
      <c r="I19" s="5" t="s">
        <v>22</v>
      </c>
      <c r="J19" s="6" t="s">
        <v>23</v>
      </c>
      <c r="K19" s="3" t="s">
        <v>19</v>
      </c>
      <c r="L19" s="9" t="s">
        <v>24</v>
      </c>
      <c r="M19" s="5" t="s">
        <v>25</v>
      </c>
      <c r="N19" s="2" t="s">
        <v>26</v>
      </c>
      <c r="O19" s="5">
        <v>1</v>
      </c>
      <c r="P19" s="2"/>
      <c r="Q19" s="5"/>
    </row>
    <row r="20" spans="1:17" ht="31">
      <c r="A20" s="5">
        <v>15</v>
      </c>
      <c r="B20" s="9" t="s">
        <v>16</v>
      </c>
      <c r="C20" s="5" t="str">
        <f>HYPERLINK("http://data.overheid.nl/data/dataset/digitale-kadastrale-kaart-groningen","Digitale kadastrale kaart Groningen")</f>
        <v>Digitale kadastrale kaart Groningen</v>
      </c>
      <c r="D20" s="9" t="s">
        <v>17</v>
      </c>
      <c r="E20" s="5" t="s">
        <v>42</v>
      </c>
      <c r="F20" s="2" t="s">
        <v>81</v>
      </c>
      <c r="G20" s="5" t="s">
        <v>43</v>
      </c>
      <c r="H20" s="9" t="s">
        <v>21</v>
      </c>
      <c r="I20" s="5" t="s">
        <v>22</v>
      </c>
      <c r="J20" s="6" t="s">
        <v>23</v>
      </c>
      <c r="K20" s="3" t="s">
        <v>19</v>
      </c>
      <c r="L20" s="9" t="s">
        <v>24</v>
      </c>
      <c r="M20" s="5" t="s">
        <v>25</v>
      </c>
      <c r="N20" s="2" t="s">
        <v>26</v>
      </c>
      <c r="O20" s="5">
        <v>1</v>
      </c>
      <c r="P20" s="2"/>
      <c r="Q20" s="5"/>
    </row>
    <row r="21" spans="1:17" ht="31">
      <c r="A21" s="5">
        <v>16</v>
      </c>
      <c r="B21" s="9" t="s">
        <v>16</v>
      </c>
      <c r="C21" s="5" t="str">
        <f>HYPERLINK("http://data.overheid.nl/data/dataset/digitale-kadastrale-kaart-drenthe","Digitale kadastrale kaart Drenthe")</f>
        <v>Digitale kadastrale kaart Drenthe</v>
      </c>
      <c r="D21" s="9" t="s">
        <v>17</v>
      </c>
      <c r="E21" s="5" t="s">
        <v>42</v>
      </c>
      <c r="F21" s="2" t="s">
        <v>81</v>
      </c>
      <c r="G21" s="5" t="s">
        <v>44</v>
      </c>
      <c r="H21" s="9" t="s">
        <v>21</v>
      </c>
      <c r="I21" s="5" t="s">
        <v>22</v>
      </c>
      <c r="J21" s="6" t="s">
        <v>23</v>
      </c>
      <c r="K21" s="3" t="s">
        <v>19</v>
      </c>
      <c r="L21" s="9" t="s">
        <v>24</v>
      </c>
      <c r="M21" s="5" t="s">
        <v>25</v>
      </c>
      <c r="N21" s="2" t="s">
        <v>26</v>
      </c>
      <c r="O21" s="5">
        <v>1</v>
      </c>
      <c r="P21" s="2"/>
      <c r="Q21" s="5"/>
    </row>
    <row r="22" spans="1:17" ht="31">
      <c r="A22" s="5">
        <v>17</v>
      </c>
      <c r="B22" s="9" t="s">
        <v>16</v>
      </c>
      <c r="C22" s="5" t="str">
        <f>HYPERLINK("http://data.overheid.nl/data/dataset/gebouwen-inspire-geharmoniseerd","Gebouwen (INSPIRE geharmoniseerd)")</f>
        <v>Gebouwen (INSPIRE geharmoniseerd)</v>
      </c>
      <c r="D22" s="9" t="s">
        <v>17</v>
      </c>
      <c r="E22" s="5" t="s">
        <v>27</v>
      </c>
      <c r="F22" s="2" t="s">
        <v>81</v>
      </c>
      <c r="G22" s="5" t="s">
        <v>45</v>
      </c>
      <c r="H22" s="9" t="s">
        <v>32</v>
      </c>
      <c r="I22" s="5" t="s">
        <v>22</v>
      </c>
      <c r="J22" s="6" t="s">
        <v>23</v>
      </c>
      <c r="K22" s="3" t="s">
        <v>19</v>
      </c>
      <c r="L22" s="9" t="s">
        <v>24</v>
      </c>
      <c r="M22" s="5" t="s">
        <v>25</v>
      </c>
      <c r="N22" s="2" t="s">
        <v>26</v>
      </c>
      <c r="O22" s="5">
        <v>2</v>
      </c>
      <c r="P22" s="2"/>
      <c r="Q22" s="5"/>
    </row>
    <row r="23" spans="1:17" ht="31">
      <c r="A23" s="5">
        <v>18</v>
      </c>
      <c r="B23" s="9" t="s">
        <v>16</v>
      </c>
      <c r="C23" s="5" t="str">
        <f>HYPERLINK("http://data.overheid.nl/data/dataset/digitale-kadastrale-kaart-zuid-holland","Digitale kadastrale kaart Zuid-Holland")</f>
        <v>Digitale kadastrale kaart Zuid-Holland</v>
      </c>
      <c r="D23" s="9" t="s">
        <v>17</v>
      </c>
      <c r="E23" s="5" t="s">
        <v>42</v>
      </c>
      <c r="F23" s="2" t="s">
        <v>81</v>
      </c>
      <c r="G23" s="5" t="s">
        <v>43</v>
      </c>
      <c r="H23" s="9" t="s">
        <v>21</v>
      </c>
      <c r="I23" s="5" t="s">
        <v>22</v>
      </c>
      <c r="J23" s="6" t="s">
        <v>23</v>
      </c>
      <c r="K23" s="3" t="s">
        <v>19</v>
      </c>
      <c r="L23" s="9" t="s">
        <v>24</v>
      </c>
      <c r="M23" s="5" t="s">
        <v>25</v>
      </c>
      <c r="N23" s="2" t="s">
        <v>26</v>
      </c>
      <c r="O23" s="5">
        <v>1</v>
      </c>
      <c r="P23" s="2"/>
      <c r="Q23" s="5"/>
    </row>
    <row r="24" spans="1:17" ht="31">
      <c r="A24" s="5">
        <v>19</v>
      </c>
      <c r="B24" s="9" t="s">
        <v>16</v>
      </c>
      <c r="C24" s="5" t="str">
        <f>HYPERLINK("http://data.overheid.nl/data/dataset/digitale-kadastrale-kaart-utrecht","Digitale kadastrale kaart Utrecht")</f>
        <v>Digitale kadastrale kaart Utrecht</v>
      </c>
      <c r="D24" s="9" t="s">
        <v>17</v>
      </c>
      <c r="E24" s="5" t="s">
        <v>42</v>
      </c>
      <c r="F24" s="2" t="s">
        <v>81</v>
      </c>
      <c r="G24" s="5" t="s">
        <v>43</v>
      </c>
      <c r="H24" s="9" t="s">
        <v>21</v>
      </c>
      <c r="I24" s="5" t="s">
        <v>22</v>
      </c>
      <c r="J24" s="6" t="s">
        <v>23</v>
      </c>
      <c r="K24" s="3" t="s">
        <v>19</v>
      </c>
      <c r="L24" s="9" t="s">
        <v>24</v>
      </c>
      <c r="M24" s="5" t="s">
        <v>25</v>
      </c>
      <c r="N24" s="2" t="s">
        <v>26</v>
      </c>
      <c r="O24" s="5">
        <v>1</v>
      </c>
      <c r="P24" s="2"/>
      <c r="Q24" s="5"/>
    </row>
    <row r="25" spans="1:17" ht="31">
      <c r="A25" s="5">
        <v>20</v>
      </c>
      <c r="B25" s="9" t="s">
        <v>16</v>
      </c>
      <c r="C25" s="5" t="str">
        <f>HYPERLINK("http://data.overheid.nl/data/dataset/digitale-kadastrale-kaart-overijssel","Digitale kadastrale kaart Overijssel")</f>
        <v>Digitale kadastrale kaart Overijssel</v>
      </c>
      <c r="D25" s="9" t="s">
        <v>17</v>
      </c>
      <c r="E25" s="5" t="s">
        <v>42</v>
      </c>
      <c r="F25" s="2" t="s">
        <v>81</v>
      </c>
      <c r="G25" s="5" t="s">
        <v>43</v>
      </c>
      <c r="H25" s="9" t="s">
        <v>21</v>
      </c>
      <c r="I25" s="5" t="s">
        <v>22</v>
      </c>
      <c r="J25" s="6" t="s">
        <v>23</v>
      </c>
      <c r="K25" s="3" t="s">
        <v>19</v>
      </c>
      <c r="L25" s="9" t="s">
        <v>24</v>
      </c>
      <c r="M25" s="5" t="s">
        <v>25</v>
      </c>
      <c r="N25" s="2" t="s">
        <v>26</v>
      </c>
      <c r="O25" s="5">
        <v>1</v>
      </c>
      <c r="P25" s="2"/>
      <c r="Q25" s="5"/>
    </row>
    <row r="26" spans="1:17" ht="31">
      <c r="A26" s="5">
        <v>21</v>
      </c>
      <c r="B26" s="9" t="s">
        <v>16</v>
      </c>
      <c r="C26" s="5" t="str">
        <f>HYPERLINK("http://data.overheid.nl/data/dataset/digitale-kadastrale-kaart-noord-holland","Digitale kadastrale kaart Noord-Holland")</f>
        <v>Digitale kadastrale kaart Noord-Holland</v>
      </c>
      <c r="D26" s="9" t="s">
        <v>17</v>
      </c>
      <c r="E26" s="5" t="s">
        <v>42</v>
      </c>
      <c r="F26" s="2" t="s">
        <v>81</v>
      </c>
      <c r="G26" s="5" t="s">
        <v>43</v>
      </c>
      <c r="H26" s="9" t="s">
        <v>21</v>
      </c>
      <c r="I26" s="5" t="s">
        <v>22</v>
      </c>
      <c r="J26" s="6" t="s">
        <v>23</v>
      </c>
      <c r="K26" s="3" t="s">
        <v>19</v>
      </c>
      <c r="L26" s="9" t="s">
        <v>24</v>
      </c>
      <c r="M26" s="5" t="s">
        <v>25</v>
      </c>
      <c r="N26" s="2" t="s">
        <v>26</v>
      </c>
      <c r="O26" s="5">
        <v>1</v>
      </c>
      <c r="P26" s="2"/>
      <c r="Q26" s="5"/>
    </row>
    <row r="27" spans="1:17" ht="31">
      <c r="A27" s="5">
        <v>22</v>
      </c>
      <c r="B27" s="9" t="s">
        <v>16</v>
      </c>
      <c r="C27" s="5" t="str">
        <f>HYPERLINK("http://data.overheid.nl/data/dataset/digitale-kadastrale-kaart-noord-brabant","Digitale kadastrale kaart Noord-Brabant")</f>
        <v>Digitale kadastrale kaart Noord-Brabant</v>
      </c>
      <c r="D27" s="9" t="s">
        <v>17</v>
      </c>
      <c r="E27" s="5" t="s">
        <v>42</v>
      </c>
      <c r="F27" s="2" t="s">
        <v>81</v>
      </c>
      <c r="G27" s="5" t="s">
        <v>43</v>
      </c>
      <c r="H27" s="9" t="s">
        <v>21</v>
      </c>
      <c r="I27" s="5" t="s">
        <v>22</v>
      </c>
      <c r="J27" s="6" t="s">
        <v>23</v>
      </c>
      <c r="K27" s="3" t="s">
        <v>19</v>
      </c>
      <c r="L27" s="9" t="s">
        <v>24</v>
      </c>
      <c r="M27" s="5" t="s">
        <v>25</v>
      </c>
      <c r="N27" s="2" t="s">
        <v>26</v>
      </c>
      <c r="O27" s="5">
        <v>1</v>
      </c>
      <c r="P27" s="2"/>
      <c r="Q27" s="5"/>
    </row>
    <row r="28" spans="1:17" ht="31">
      <c r="A28" s="5">
        <v>23</v>
      </c>
      <c r="B28" s="9" t="s">
        <v>16</v>
      </c>
      <c r="C28" s="5" t="str">
        <f>HYPERLINK("http://data.overheid.nl/data/dataset/digitale-kadastrale-kaart-gelderland","Digitale kadastrale kaart Gelderland")</f>
        <v>Digitale kadastrale kaart Gelderland</v>
      </c>
      <c r="D28" s="9" t="s">
        <v>17</v>
      </c>
      <c r="E28" s="5" t="s">
        <v>42</v>
      </c>
      <c r="F28" s="2" t="s">
        <v>81</v>
      </c>
      <c r="G28" s="5" t="s">
        <v>43</v>
      </c>
      <c r="H28" s="9" t="s">
        <v>21</v>
      </c>
      <c r="I28" s="5" t="s">
        <v>22</v>
      </c>
      <c r="J28" s="6" t="s">
        <v>23</v>
      </c>
      <c r="K28" s="3" t="s">
        <v>19</v>
      </c>
      <c r="L28" s="9" t="s">
        <v>24</v>
      </c>
      <c r="M28" s="5" t="s">
        <v>25</v>
      </c>
      <c r="N28" s="2" t="s">
        <v>26</v>
      </c>
      <c r="O28" s="5">
        <v>1</v>
      </c>
      <c r="P28" s="2"/>
      <c r="Q28" s="5"/>
    </row>
    <row r="29" spans="1:17" ht="31">
      <c r="A29" s="5">
        <v>24</v>
      </c>
      <c r="B29" s="9" t="s">
        <v>16</v>
      </c>
      <c r="C29" s="5" t="str">
        <f>HYPERLINK("http://data.overheid.nl/data/dataset/digitale-kadastrale-kaart-friesland","Digitale kadastrale kaart Friesland")</f>
        <v>Digitale kadastrale kaart Friesland</v>
      </c>
      <c r="D29" s="9" t="s">
        <v>17</v>
      </c>
      <c r="E29" s="5" t="s">
        <v>42</v>
      </c>
      <c r="F29" s="2" t="s">
        <v>81</v>
      </c>
      <c r="G29" s="5" t="s">
        <v>43</v>
      </c>
      <c r="H29" s="9" t="s">
        <v>21</v>
      </c>
      <c r="I29" s="5" t="s">
        <v>22</v>
      </c>
      <c r="J29" s="6" t="s">
        <v>23</v>
      </c>
      <c r="K29" s="3" t="s">
        <v>19</v>
      </c>
      <c r="L29" s="9" t="s">
        <v>24</v>
      </c>
      <c r="M29" s="5" t="s">
        <v>25</v>
      </c>
      <c r="N29" s="2" t="s">
        <v>26</v>
      </c>
      <c r="O29" s="5">
        <v>1</v>
      </c>
      <c r="P29" s="2"/>
      <c r="Q29" s="5"/>
    </row>
    <row r="30" spans="1:17" ht="31">
      <c r="A30" s="5">
        <v>25</v>
      </c>
      <c r="B30" s="9" t="s">
        <v>16</v>
      </c>
      <c r="C30" s="5" t="str">
        <f>HYPERLINK("http://data.overheid.nl/data/dataset/digitale-kadastrale-kaart-flevoland","Digitale kadastrale kaart Flevoland")</f>
        <v>Digitale kadastrale kaart Flevoland</v>
      </c>
      <c r="D30" s="9" t="s">
        <v>17</v>
      </c>
      <c r="E30" s="5" t="s">
        <v>42</v>
      </c>
      <c r="F30" s="2" t="s">
        <v>81</v>
      </c>
      <c r="G30" s="5" t="s">
        <v>43</v>
      </c>
      <c r="H30" s="9" t="s">
        <v>21</v>
      </c>
      <c r="I30" s="5" t="s">
        <v>22</v>
      </c>
      <c r="J30" s="6" t="s">
        <v>23</v>
      </c>
      <c r="K30" s="3" t="s">
        <v>19</v>
      </c>
      <c r="L30" s="9" t="s">
        <v>24</v>
      </c>
      <c r="M30" s="5" t="s">
        <v>25</v>
      </c>
      <c r="N30" s="2" t="s">
        <v>26</v>
      </c>
      <c r="O30" s="5">
        <v>1</v>
      </c>
      <c r="P30" s="2"/>
      <c r="Q30" s="5"/>
    </row>
    <row r="31" spans="1:17" ht="248">
      <c r="A31" s="5">
        <v>27</v>
      </c>
      <c r="B31" s="9" t="s">
        <v>16</v>
      </c>
      <c r="C31" s="5" t="str">
        <f>HYPERLINK("http://data.overheid.nl/data/dataset/bag-01","BAG")</f>
        <v>BAG</v>
      </c>
      <c r="D31" s="9" t="s">
        <v>17</v>
      </c>
      <c r="E31" s="5" t="s">
        <v>39</v>
      </c>
      <c r="F31" s="2" t="s">
        <v>81</v>
      </c>
      <c r="G31" s="5" t="s">
        <v>46</v>
      </c>
      <c r="H31" s="9" t="s">
        <v>41</v>
      </c>
      <c r="I31" s="5" t="s">
        <v>22</v>
      </c>
      <c r="J31" s="6" t="s">
        <v>23</v>
      </c>
      <c r="K31" s="3" t="s">
        <v>19</v>
      </c>
      <c r="L31" s="9" t="s">
        <v>24</v>
      </c>
      <c r="M31" s="5" t="s">
        <v>25</v>
      </c>
      <c r="N31" s="2" t="s">
        <v>26</v>
      </c>
      <c r="O31" s="5">
        <v>3</v>
      </c>
      <c r="P31" s="14"/>
      <c r="Q31" s="5"/>
    </row>
    <row r="32" spans="1:17" ht="31">
      <c r="A32" s="5">
        <v>30</v>
      </c>
      <c r="B32" s="9" t="s">
        <v>16</v>
      </c>
      <c r="C32" s="5" t="str">
        <f>HYPERLINK("http://data.overheid.nl/data/dataset/bodemgebruik","Bodemgebruik")</f>
        <v>Bodemgebruik</v>
      </c>
      <c r="D32" s="9" t="s">
        <v>17</v>
      </c>
      <c r="E32" s="5" t="s">
        <v>27</v>
      </c>
      <c r="F32" s="2" t="s">
        <v>81</v>
      </c>
      <c r="G32" s="5" t="s">
        <v>48</v>
      </c>
      <c r="H32" s="9" t="s">
        <v>41</v>
      </c>
      <c r="I32" s="5" t="s">
        <v>22</v>
      </c>
      <c r="J32" s="6" t="s">
        <v>23</v>
      </c>
      <c r="K32" s="3" t="s">
        <v>19</v>
      </c>
      <c r="L32" s="9" t="s">
        <v>24</v>
      </c>
      <c r="M32" s="5" t="s">
        <v>25</v>
      </c>
      <c r="N32" s="2" t="s">
        <v>26</v>
      </c>
      <c r="O32" s="5">
        <v>3</v>
      </c>
      <c r="P32" s="14"/>
      <c r="Q32" s="5"/>
    </row>
    <row r="33" spans="1:17" ht="31">
      <c r="A33" s="5">
        <v>31</v>
      </c>
      <c r="B33" s="9" t="s">
        <v>16</v>
      </c>
      <c r="C33" s="5" t="str">
        <f>HYPERLINK("http://data.overheid.nl/data/dataset/transport-netwerken","Transport Netwerken")</f>
        <v>Transport Netwerken</v>
      </c>
      <c r="D33" s="9" t="s">
        <v>17</v>
      </c>
      <c r="E33" s="5" t="s">
        <v>27</v>
      </c>
      <c r="F33" s="2" t="s">
        <v>81</v>
      </c>
      <c r="G33" s="5" t="s">
        <v>49</v>
      </c>
      <c r="H33" s="9" t="s">
        <v>32</v>
      </c>
      <c r="I33" s="5" t="s">
        <v>22</v>
      </c>
      <c r="J33" s="6" t="s">
        <v>23</v>
      </c>
      <c r="K33" s="3" t="s">
        <v>19</v>
      </c>
      <c r="L33" s="9" t="s">
        <v>24</v>
      </c>
      <c r="M33" s="5" t="s">
        <v>25</v>
      </c>
      <c r="N33" s="2" t="s">
        <v>26</v>
      </c>
      <c r="O33" s="5">
        <v>3</v>
      </c>
      <c r="P33" s="14"/>
      <c r="Q33" s="5"/>
    </row>
    <row r="34" spans="1:17" ht="46.5">
      <c r="A34" s="5">
        <v>32</v>
      </c>
      <c r="B34" s="9" t="s">
        <v>16</v>
      </c>
      <c r="C34" s="5" t="str">
        <f>HYPERLINK("http://data.overheid.nl/data/dataset/kadastrale-percelen","Kadastrale Percelen")</f>
        <v>Kadastrale Percelen</v>
      </c>
      <c r="D34" s="9" t="s">
        <v>17</v>
      </c>
      <c r="E34" s="5" t="s">
        <v>27</v>
      </c>
      <c r="F34" s="2" t="s">
        <v>81</v>
      </c>
      <c r="G34" s="5" t="s">
        <v>34</v>
      </c>
      <c r="H34" s="9" t="s">
        <v>21</v>
      </c>
      <c r="I34" s="5" t="s">
        <v>22</v>
      </c>
      <c r="J34" s="6" t="s">
        <v>23</v>
      </c>
      <c r="K34" s="3" t="s">
        <v>19</v>
      </c>
      <c r="L34" s="9" t="s">
        <v>24</v>
      </c>
      <c r="M34" s="5" t="s">
        <v>25</v>
      </c>
      <c r="N34" s="2" t="s">
        <v>26</v>
      </c>
      <c r="O34" s="5">
        <v>5</v>
      </c>
      <c r="P34" s="14"/>
      <c r="Q34" s="5"/>
    </row>
    <row r="35" spans="1:17" ht="31">
      <c r="A35" s="5">
        <v>33</v>
      </c>
      <c r="B35" s="9" t="s">
        <v>16</v>
      </c>
      <c r="C35" s="5" t="str">
        <f>HYPERLINK("http://data.overheid.nl/data/dataset/hydrografie","Hydrografie")</f>
        <v>Hydrografie</v>
      </c>
      <c r="D35" s="9" t="s">
        <v>17</v>
      </c>
      <c r="E35" s="5" t="s">
        <v>27</v>
      </c>
      <c r="F35" s="2" t="s">
        <v>81</v>
      </c>
      <c r="G35" s="5" t="s">
        <v>50</v>
      </c>
      <c r="H35" s="9" t="s">
        <v>32</v>
      </c>
      <c r="I35" s="5" t="s">
        <v>22</v>
      </c>
      <c r="J35" s="6" t="s">
        <v>23</v>
      </c>
      <c r="K35" s="3" t="s">
        <v>19</v>
      </c>
      <c r="L35" s="9" t="s">
        <v>24</v>
      </c>
      <c r="M35" s="5" t="s">
        <v>25</v>
      </c>
      <c r="N35" s="2" t="s">
        <v>26</v>
      </c>
      <c r="O35" s="5">
        <v>3</v>
      </c>
      <c r="P35" s="14"/>
      <c r="Q35" s="5"/>
    </row>
    <row r="36" spans="1:17" ht="77.5">
      <c r="A36" s="5">
        <v>34</v>
      </c>
      <c r="B36" s="9" t="s">
        <v>16</v>
      </c>
      <c r="C36" s="5" t="str">
        <f>HYPERLINK("http://data.overheid.nl/data/dataset/geografische-namen","Geografische Namen")</f>
        <v>Geografische Namen</v>
      </c>
      <c r="D36" s="9" t="s">
        <v>17</v>
      </c>
      <c r="E36" s="5" t="s">
        <v>27</v>
      </c>
      <c r="F36" s="2" t="s">
        <v>81</v>
      </c>
      <c r="G36" s="5" t="s">
        <v>51</v>
      </c>
      <c r="H36" s="9" t="s">
        <v>41</v>
      </c>
      <c r="I36" s="5" t="s">
        <v>22</v>
      </c>
      <c r="J36" s="6" t="s">
        <v>23</v>
      </c>
      <c r="K36" s="3" t="s">
        <v>19</v>
      </c>
      <c r="L36" s="9" t="s">
        <v>24</v>
      </c>
      <c r="M36" s="5" t="s">
        <v>25</v>
      </c>
      <c r="N36" s="2" t="s">
        <v>26</v>
      </c>
      <c r="O36" s="5">
        <v>1</v>
      </c>
      <c r="P36" s="14"/>
      <c r="Q36" s="5"/>
    </row>
    <row r="37" spans="1:17" ht="31">
      <c r="A37" s="5">
        <v>35</v>
      </c>
      <c r="B37" s="9" t="s">
        <v>16</v>
      </c>
      <c r="C37" s="5" t="str">
        <f>HYPERLINK("http://data.overheid.nl/data/dataset/adressen","Adressen")</f>
        <v>Adressen</v>
      </c>
      <c r="D37" s="9" t="s">
        <v>17</v>
      </c>
      <c r="E37" s="5" t="s">
        <v>27</v>
      </c>
      <c r="F37" s="2" t="s">
        <v>81</v>
      </c>
      <c r="G37" s="5" t="s">
        <v>52</v>
      </c>
      <c r="H37" s="9" t="s">
        <v>32</v>
      </c>
      <c r="I37" s="5" t="s">
        <v>22</v>
      </c>
      <c r="J37" s="6" t="s">
        <v>23</v>
      </c>
      <c r="K37" s="3" t="s">
        <v>19</v>
      </c>
      <c r="L37" s="9" t="s">
        <v>24</v>
      </c>
      <c r="M37" s="5" t="s">
        <v>25</v>
      </c>
      <c r="N37" s="2" t="s">
        <v>26</v>
      </c>
      <c r="O37" s="5">
        <v>2</v>
      </c>
      <c r="P37" s="14"/>
      <c r="Q37" s="5"/>
    </row>
    <row r="38" spans="1:17" ht="46.5">
      <c r="A38" s="5">
        <v>36</v>
      </c>
      <c r="B38" s="9" t="s">
        <v>16</v>
      </c>
      <c r="C38" s="5" t="str">
        <f>HYPERLINK("http://data.overheid.nl/data/dataset/administratieve-eenheden","Administratieve Eenheden")</f>
        <v>Administratieve Eenheden</v>
      </c>
      <c r="D38" s="9" t="s">
        <v>17</v>
      </c>
      <c r="E38" s="5" t="s">
        <v>27</v>
      </c>
      <c r="F38" s="2" t="s">
        <v>81</v>
      </c>
      <c r="G38" s="5" t="s">
        <v>31</v>
      </c>
      <c r="H38" s="9" t="s">
        <v>32</v>
      </c>
      <c r="I38" s="5" t="s">
        <v>22</v>
      </c>
      <c r="J38" s="6" t="s">
        <v>23</v>
      </c>
      <c r="K38" s="3" t="s">
        <v>19</v>
      </c>
      <c r="L38" s="9" t="s">
        <v>24</v>
      </c>
      <c r="M38" s="5" t="s">
        <v>25</v>
      </c>
      <c r="N38" s="2" t="s">
        <v>26</v>
      </c>
      <c r="O38" s="5">
        <v>2</v>
      </c>
      <c r="P38" s="14"/>
      <c r="Q38" s="5"/>
    </row>
    <row r="39" spans="1:17" ht="31">
      <c r="A39" s="5">
        <v>37</v>
      </c>
      <c r="B39" s="9" t="s">
        <v>16</v>
      </c>
      <c r="C39" s="5" t="str">
        <f>HYPERLINK("http://data.overheid.nl/data/dataset/bladindeling-topografische-kaarten-1-op10-000","Bladindeling topografische kaarten 1 op10.000")</f>
        <v>Bladindeling topografische kaarten 1 op10.000</v>
      </c>
      <c r="D39" s="9" t="s">
        <v>17</v>
      </c>
      <c r="E39" s="5" t="s">
        <v>53</v>
      </c>
      <c r="F39" s="2" t="s">
        <v>81</v>
      </c>
      <c r="G39" s="5" t="s">
        <v>54</v>
      </c>
      <c r="H39" s="9" t="s">
        <v>32</v>
      </c>
      <c r="I39" s="5" t="s">
        <v>22</v>
      </c>
      <c r="J39" s="6" t="s">
        <v>23</v>
      </c>
      <c r="K39" s="3" t="s">
        <v>19</v>
      </c>
      <c r="L39" s="9" t="s">
        <v>24</v>
      </c>
      <c r="M39" s="5" t="s">
        <v>25</v>
      </c>
      <c r="N39" s="2" t="s">
        <v>26</v>
      </c>
      <c r="O39" s="5">
        <v>3</v>
      </c>
      <c r="P39" s="14"/>
      <c r="Q39" s="15"/>
    </row>
    <row r="40" spans="1:17" ht="31">
      <c r="A40" s="5">
        <v>38</v>
      </c>
      <c r="B40" s="9" t="s">
        <v>16</v>
      </c>
      <c r="C40" s="5" t="str">
        <f>HYPERLINK("http://data.overheid.nl/data/dataset/bladindeling-topografische-kaart-1-op-50-000","Bladindeling topografische kaart 1 op 50.000")</f>
        <v>Bladindeling topografische kaart 1 op 50.000</v>
      </c>
      <c r="D40" s="9" t="s">
        <v>17</v>
      </c>
      <c r="E40" s="5" t="s">
        <v>53</v>
      </c>
      <c r="F40" s="2" t="s">
        <v>81</v>
      </c>
      <c r="G40" s="5" t="s">
        <v>55</v>
      </c>
      <c r="H40" s="9" t="s">
        <v>41</v>
      </c>
      <c r="I40" s="5" t="s">
        <v>22</v>
      </c>
      <c r="J40" s="6" t="s">
        <v>23</v>
      </c>
      <c r="K40" s="3" t="s">
        <v>19</v>
      </c>
      <c r="L40" s="9" t="s">
        <v>24</v>
      </c>
      <c r="M40" s="5" t="s">
        <v>25</v>
      </c>
      <c r="N40" s="2" t="s">
        <v>26</v>
      </c>
      <c r="O40" s="5">
        <v>3</v>
      </c>
      <c r="P40" s="14"/>
      <c r="Q40" s="15"/>
    </row>
    <row r="41" spans="1:17" ht="31">
      <c r="A41" s="5">
        <v>39</v>
      </c>
      <c r="B41" s="9" t="s">
        <v>16</v>
      </c>
      <c r="C41" s="5" t="str">
        <f>HYPERLINK("http://data.overheid.nl/data/dataset/bladindeling-topografische-kaart-1-op-25-000","Bladindeling topografische kaart 1 op 25.000")</f>
        <v>Bladindeling topografische kaart 1 op 25.000</v>
      </c>
      <c r="D41" s="9" t="s">
        <v>17</v>
      </c>
      <c r="E41" s="5" t="s">
        <v>53</v>
      </c>
      <c r="F41" s="2" t="s">
        <v>81</v>
      </c>
      <c r="G41" s="5" t="s">
        <v>56</v>
      </c>
      <c r="H41" s="9" t="s">
        <v>32</v>
      </c>
      <c r="I41" s="5" t="s">
        <v>22</v>
      </c>
      <c r="J41" s="6" t="s">
        <v>23</v>
      </c>
      <c r="K41" s="3" t="s">
        <v>19</v>
      </c>
      <c r="L41" s="9" t="s">
        <v>24</v>
      </c>
      <c r="M41" s="5" t="s">
        <v>25</v>
      </c>
      <c r="N41" s="2" t="s">
        <v>26</v>
      </c>
      <c r="O41" s="5">
        <v>3</v>
      </c>
      <c r="P41" s="14"/>
      <c r="Q41" s="15"/>
    </row>
    <row r="42" spans="1:17" ht="77.5">
      <c r="A42" s="5">
        <v>40</v>
      </c>
      <c r="B42" s="9" t="s">
        <v>16</v>
      </c>
      <c r="C42" s="5" t="str">
        <f>HYPERLINK("http://data.overheid.nl/data/dataset/ruimtelijke-plannen-wro-ruimtelijkeplannen-nl","Ruimtelijke plannen Wro: Ruimtelijkeplannen.nl")</f>
        <v>Ruimtelijke plannen Wro: Ruimtelijkeplannen.nl</v>
      </c>
      <c r="D42" s="9" t="s">
        <v>17</v>
      </c>
      <c r="E42" s="5" t="s">
        <v>57</v>
      </c>
      <c r="F42" s="2" t="s">
        <v>81</v>
      </c>
      <c r="G42" s="5" t="s">
        <v>58</v>
      </c>
      <c r="H42" s="9" t="s">
        <v>32</v>
      </c>
      <c r="I42" s="5" t="s">
        <v>22</v>
      </c>
      <c r="J42" s="6" t="s">
        <v>23</v>
      </c>
      <c r="K42" s="3" t="s">
        <v>19</v>
      </c>
      <c r="L42" s="9" t="s">
        <v>24</v>
      </c>
      <c r="M42" s="5" t="s">
        <v>25</v>
      </c>
      <c r="N42" s="2" t="s">
        <v>26</v>
      </c>
      <c r="O42" s="5">
        <v>2</v>
      </c>
      <c r="P42" s="14"/>
      <c r="Q42" s="5"/>
    </row>
    <row r="43" spans="1:17" ht="62">
      <c r="A43" s="5">
        <v>41</v>
      </c>
      <c r="B43" s="9" t="s">
        <v>16</v>
      </c>
      <c r="C43" s="5" t="str">
        <f>HYPERLINK("http://data.overheid.nl/data/dataset/statistische-eenheden","Statistische Eenheden")</f>
        <v>Statistische Eenheden</v>
      </c>
      <c r="D43" s="9" t="s">
        <v>17</v>
      </c>
      <c r="E43" s="5" t="s">
        <v>27</v>
      </c>
      <c r="F43" s="2" t="s">
        <v>81</v>
      </c>
      <c r="G43" s="5" t="s">
        <v>59</v>
      </c>
      <c r="H43" s="9" t="s">
        <v>32</v>
      </c>
      <c r="I43" s="5" t="s">
        <v>22</v>
      </c>
      <c r="J43" s="6" t="s">
        <v>23</v>
      </c>
      <c r="K43" s="3" t="s">
        <v>19</v>
      </c>
      <c r="L43" s="9" t="s">
        <v>24</v>
      </c>
      <c r="M43" s="5" t="s">
        <v>25</v>
      </c>
      <c r="N43" s="2" t="s">
        <v>26</v>
      </c>
      <c r="O43" s="5">
        <v>2</v>
      </c>
      <c r="P43" s="14"/>
      <c r="Q43" s="5"/>
    </row>
    <row r="44" spans="1:17" ht="62">
      <c r="A44" s="5">
        <v>42</v>
      </c>
      <c r="B44" s="9" t="s">
        <v>16</v>
      </c>
      <c r="C44" s="5" t="str">
        <f>HYPERLINK("http://data.overheid.nl/data/dataset/zeegebieden","Zeegebieden")</f>
        <v>Zeegebieden</v>
      </c>
      <c r="D44" s="9" t="s">
        <v>17</v>
      </c>
      <c r="E44" s="5" t="s">
        <v>27</v>
      </c>
      <c r="F44" s="2" t="s">
        <v>81</v>
      </c>
      <c r="G44" s="5" t="s">
        <v>60</v>
      </c>
      <c r="H44" s="9" t="s">
        <v>21</v>
      </c>
      <c r="I44" s="5" t="s">
        <v>22</v>
      </c>
      <c r="J44" s="6" t="s">
        <v>23</v>
      </c>
      <c r="K44" s="3" t="s">
        <v>19</v>
      </c>
      <c r="L44" s="9" t="s">
        <v>24</v>
      </c>
      <c r="M44" s="5" t="s">
        <v>25</v>
      </c>
      <c r="N44" s="2" t="s">
        <v>26</v>
      </c>
      <c r="O44" s="5">
        <v>2</v>
      </c>
      <c r="P44" s="14"/>
      <c r="Q44" s="5"/>
    </row>
    <row r="45" spans="1:17" ht="62">
      <c r="A45" s="5">
        <v>43</v>
      </c>
      <c r="B45" s="9" t="s">
        <v>16</v>
      </c>
      <c r="C45" s="5" t="str">
        <f>HYPERLINK("http://data.overheid.nl/data/dataset/top50raster","TOP50raster")</f>
        <v>TOP50raster</v>
      </c>
      <c r="D45" s="9" t="s">
        <v>17</v>
      </c>
      <c r="E45" s="5" t="s">
        <v>27</v>
      </c>
      <c r="F45" s="2" t="s">
        <v>81</v>
      </c>
      <c r="G45" s="5" t="s">
        <v>61</v>
      </c>
      <c r="H45" s="9" t="s">
        <v>21</v>
      </c>
      <c r="I45" s="5" t="s">
        <v>22</v>
      </c>
      <c r="J45" s="6" t="s">
        <v>23</v>
      </c>
      <c r="K45" s="3" t="s">
        <v>19</v>
      </c>
      <c r="L45" s="9" t="s">
        <v>24</v>
      </c>
      <c r="M45" s="5" t="s">
        <v>25</v>
      </c>
      <c r="N45" s="2" t="s">
        <v>26</v>
      </c>
      <c r="O45" s="5">
        <v>4</v>
      </c>
      <c r="P45" s="14"/>
      <c r="Q45" s="5"/>
    </row>
    <row r="46" spans="1:17" ht="46.5">
      <c r="A46" s="5">
        <v>44</v>
      </c>
      <c r="B46" s="9" t="s">
        <v>16</v>
      </c>
      <c r="C46" s="5" t="str">
        <f>HYPERLINK("http://data.overheid.nl/data/dataset/top50nl","TOP50NL")</f>
        <v>TOP50NL</v>
      </c>
      <c r="D46" s="9" t="s">
        <v>17</v>
      </c>
      <c r="E46" s="5" t="s">
        <v>27</v>
      </c>
      <c r="F46" s="2" t="s">
        <v>81</v>
      </c>
      <c r="G46" s="5" t="s">
        <v>62</v>
      </c>
      <c r="H46" s="9" t="s">
        <v>21</v>
      </c>
      <c r="I46" s="5" t="s">
        <v>22</v>
      </c>
      <c r="J46" s="6" t="s">
        <v>23</v>
      </c>
      <c r="K46" s="3" t="s">
        <v>19</v>
      </c>
      <c r="L46" s="9" t="s">
        <v>24</v>
      </c>
      <c r="M46" s="5" t="s">
        <v>25</v>
      </c>
      <c r="N46" s="2" t="s">
        <v>26</v>
      </c>
      <c r="O46" s="5">
        <v>1</v>
      </c>
      <c r="P46" s="14"/>
      <c r="Q46" s="5"/>
    </row>
    <row r="47" spans="1:17" ht="62">
      <c r="A47" s="5">
        <v>45</v>
      </c>
      <c r="B47" s="9" t="s">
        <v>16</v>
      </c>
      <c r="C47" s="5" t="str">
        <f>HYPERLINK("http://data.overheid.nl/data/dataset/top500raster","TOP500raster")</f>
        <v>TOP500raster</v>
      </c>
      <c r="D47" s="9" t="s">
        <v>17</v>
      </c>
      <c r="E47" s="5" t="s">
        <v>27</v>
      </c>
      <c r="F47" s="2" t="s">
        <v>81</v>
      </c>
      <c r="G47" s="5" t="s">
        <v>63</v>
      </c>
      <c r="H47" s="9" t="s">
        <v>21</v>
      </c>
      <c r="I47" s="5" t="s">
        <v>22</v>
      </c>
      <c r="J47" s="6" t="s">
        <v>23</v>
      </c>
      <c r="K47" s="3" t="s">
        <v>19</v>
      </c>
      <c r="L47" s="9" t="s">
        <v>24</v>
      </c>
      <c r="M47" s="5" t="s">
        <v>25</v>
      </c>
      <c r="N47" s="2" t="s">
        <v>26</v>
      </c>
      <c r="O47" s="5">
        <v>4</v>
      </c>
      <c r="P47" s="14"/>
      <c r="Q47" s="5"/>
    </row>
    <row r="48" spans="1:17" ht="46.5">
      <c r="A48" s="5">
        <v>46</v>
      </c>
      <c r="B48" s="9" t="s">
        <v>16</v>
      </c>
      <c r="C48" s="5" t="str">
        <f>HYPERLINK("http://data.overheid.nl/data/dataset/top500nl","TOP500NL")</f>
        <v>TOP500NL</v>
      </c>
      <c r="D48" s="9" t="s">
        <v>17</v>
      </c>
      <c r="E48" s="5" t="s">
        <v>27</v>
      </c>
      <c r="F48" s="2" t="s">
        <v>81</v>
      </c>
      <c r="G48" s="5" t="s">
        <v>64</v>
      </c>
      <c r="H48" s="9" t="s">
        <v>21</v>
      </c>
      <c r="I48" s="5" t="s">
        <v>22</v>
      </c>
      <c r="J48" s="6" t="s">
        <v>23</v>
      </c>
      <c r="K48" s="3" t="s">
        <v>19</v>
      </c>
      <c r="L48" s="9" t="s">
        <v>24</v>
      </c>
      <c r="M48" s="5" t="s">
        <v>25</v>
      </c>
      <c r="N48" s="2" t="s">
        <v>26</v>
      </c>
      <c r="O48" s="5">
        <v>1</v>
      </c>
      <c r="P48" s="14"/>
      <c r="Q48" s="5"/>
    </row>
    <row r="49" spans="1:17" ht="46.5">
      <c r="A49" s="5">
        <v>47</v>
      </c>
      <c r="B49" s="9" t="s">
        <v>16</v>
      </c>
      <c r="C49" s="5" t="str">
        <f>HYPERLINK("http://data.overheid.nl/data/dataset/top25raster","TOP25raster")</f>
        <v>TOP25raster</v>
      </c>
      <c r="D49" s="9" t="s">
        <v>17</v>
      </c>
      <c r="E49" s="5" t="s">
        <v>27</v>
      </c>
      <c r="F49" s="2" t="s">
        <v>81</v>
      </c>
      <c r="G49" s="5" t="s">
        <v>65</v>
      </c>
      <c r="H49" s="9" t="s">
        <v>21</v>
      </c>
      <c r="I49" s="5" t="s">
        <v>22</v>
      </c>
      <c r="J49" s="6" t="s">
        <v>23</v>
      </c>
      <c r="K49" s="3" t="s">
        <v>19</v>
      </c>
      <c r="L49" s="9" t="s">
        <v>24</v>
      </c>
      <c r="M49" s="5" t="s">
        <v>25</v>
      </c>
      <c r="N49" s="2" t="s">
        <v>26</v>
      </c>
      <c r="O49" s="5">
        <v>4</v>
      </c>
      <c r="P49" s="14"/>
      <c r="Q49" s="5"/>
    </row>
    <row r="50" spans="1:17" ht="62">
      <c r="A50" s="5">
        <v>48</v>
      </c>
      <c r="B50" s="9" t="s">
        <v>16</v>
      </c>
      <c r="C50" s="5" t="str">
        <f>HYPERLINK("http://data.overheid.nl/data/dataset/top250raster","TOP250raster")</f>
        <v>TOP250raster</v>
      </c>
      <c r="D50" s="9" t="s">
        <v>17</v>
      </c>
      <c r="E50" s="5" t="s">
        <v>27</v>
      </c>
      <c r="F50" s="2" t="s">
        <v>81</v>
      </c>
      <c r="G50" s="5" t="s">
        <v>66</v>
      </c>
      <c r="H50" s="9" t="s">
        <v>21</v>
      </c>
      <c r="I50" s="5" t="s">
        <v>22</v>
      </c>
      <c r="J50" s="6" t="s">
        <v>23</v>
      </c>
      <c r="K50" s="3" t="s">
        <v>19</v>
      </c>
      <c r="L50" s="9" t="s">
        <v>24</v>
      </c>
      <c r="M50" s="5" t="s">
        <v>25</v>
      </c>
      <c r="N50" s="2" t="s">
        <v>26</v>
      </c>
      <c r="O50" s="5">
        <v>4</v>
      </c>
      <c r="P50" s="14"/>
      <c r="Q50" s="5"/>
    </row>
    <row r="51" spans="1:17" ht="46.5">
      <c r="A51" s="5">
        <v>49</v>
      </c>
      <c r="B51" s="9" t="s">
        <v>16</v>
      </c>
      <c r="C51" s="5" t="str">
        <f>HYPERLINK("http://data.overheid.nl/data/dataset/top250nl","TOP250NL")</f>
        <v>TOP250NL</v>
      </c>
      <c r="D51" s="9" t="s">
        <v>17</v>
      </c>
      <c r="E51" s="5" t="s">
        <v>27</v>
      </c>
      <c r="F51" s="2" t="s">
        <v>81</v>
      </c>
      <c r="G51" s="5" t="s">
        <v>67</v>
      </c>
      <c r="H51" s="9" t="s">
        <v>21</v>
      </c>
      <c r="I51" s="5" t="s">
        <v>22</v>
      </c>
      <c r="J51" s="6" t="s">
        <v>23</v>
      </c>
      <c r="K51" s="3" t="s">
        <v>19</v>
      </c>
      <c r="L51" s="9" t="s">
        <v>24</v>
      </c>
      <c r="M51" s="5" t="s">
        <v>25</v>
      </c>
      <c r="N51" s="2" t="s">
        <v>26</v>
      </c>
      <c r="O51" s="5">
        <v>1</v>
      </c>
      <c r="P51" s="14"/>
      <c r="Q51" s="5"/>
    </row>
    <row r="52" spans="1:17" ht="46.5">
      <c r="A52" s="5">
        <v>50</v>
      </c>
      <c r="B52" s="9" t="s">
        <v>16</v>
      </c>
      <c r="C52" s="5" t="str">
        <f>HYPERLINK("http://data.overheid.nl/data/dataset/top10nl","TOP10NL")</f>
        <v>TOP10NL</v>
      </c>
      <c r="D52" s="9" t="s">
        <v>17</v>
      </c>
      <c r="E52" s="5" t="s">
        <v>27</v>
      </c>
      <c r="F52" s="2" t="s">
        <v>81</v>
      </c>
      <c r="G52" s="5" t="s">
        <v>68</v>
      </c>
      <c r="H52" s="9" t="s">
        <v>21</v>
      </c>
      <c r="I52" s="5" t="s">
        <v>22</v>
      </c>
      <c r="J52" s="6" t="s">
        <v>23</v>
      </c>
      <c r="K52" s="3" t="s">
        <v>19</v>
      </c>
      <c r="L52" s="9" t="s">
        <v>24</v>
      </c>
      <c r="M52" s="5" t="s">
        <v>25</v>
      </c>
      <c r="N52" s="2" t="s">
        <v>26</v>
      </c>
      <c r="O52" s="5">
        <v>7</v>
      </c>
      <c r="P52" s="14"/>
      <c r="Q52" s="5"/>
    </row>
    <row r="53" spans="1:17" ht="62">
      <c r="A53" s="5">
        <v>51</v>
      </c>
      <c r="B53" s="9" t="s">
        <v>16</v>
      </c>
      <c r="C53" s="5" t="str">
        <f>HYPERLINK("http://data.overheid.nl/data/dataset/top100raster","TOP100raster")</f>
        <v>TOP100raster</v>
      </c>
      <c r="D53" s="9" t="s">
        <v>17</v>
      </c>
      <c r="E53" s="5" t="s">
        <v>27</v>
      </c>
      <c r="F53" s="2" t="s">
        <v>81</v>
      </c>
      <c r="G53" s="5" t="s">
        <v>69</v>
      </c>
      <c r="H53" s="9" t="s">
        <v>21</v>
      </c>
      <c r="I53" s="5" t="s">
        <v>22</v>
      </c>
      <c r="J53" s="6" t="s">
        <v>23</v>
      </c>
      <c r="K53" s="3" t="s">
        <v>19</v>
      </c>
      <c r="L53" s="9" t="s">
        <v>24</v>
      </c>
      <c r="M53" s="5" t="s">
        <v>25</v>
      </c>
      <c r="N53" s="2" t="s">
        <v>26</v>
      </c>
      <c r="O53" s="5">
        <v>4</v>
      </c>
      <c r="P53" s="14"/>
      <c r="Q53" s="5"/>
    </row>
    <row r="54" spans="1:17" ht="46.5">
      <c r="A54" s="5">
        <v>52</v>
      </c>
      <c r="B54" s="9" t="s">
        <v>16</v>
      </c>
      <c r="C54" s="5" t="str">
        <f>HYPERLINK("http://data.overheid.nl/data/dataset/top100nl","TOP100NL")</f>
        <v>TOP100NL</v>
      </c>
      <c r="D54" s="9" t="s">
        <v>17</v>
      </c>
      <c r="E54" s="5" t="s">
        <v>27</v>
      </c>
      <c r="F54" s="2" t="s">
        <v>81</v>
      </c>
      <c r="G54" s="5" t="s">
        <v>70</v>
      </c>
      <c r="H54" s="9" t="s">
        <v>21</v>
      </c>
      <c r="I54" s="5" t="s">
        <v>22</v>
      </c>
      <c r="J54" s="6" t="s">
        <v>23</v>
      </c>
      <c r="K54" s="3" t="s">
        <v>19</v>
      </c>
      <c r="L54" s="9" t="s">
        <v>24</v>
      </c>
      <c r="M54" s="5" t="s">
        <v>25</v>
      </c>
      <c r="N54" s="2" t="s">
        <v>26</v>
      </c>
      <c r="O54" s="5">
        <v>1</v>
      </c>
      <c r="P54" s="14"/>
      <c r="Q54" s="5"/>
    </row>
    <row r="55" spans="1:17" ht="62">
      <c r="A55" s="5">
        <v>53</v>
      </c>
      <c r="B55" s="9" t="s">
        <v>16</v>
      </c>
      <c r="C55" s="5" t="str">
        <f>HYPERLINK("http://data.overheid.nl/data/dataset/3d-kaart-nl","3D Kaart NL")</f>
        <v>3D Kaart NL</v>
      </c>
      <c r="D55" s="9" t="s">
        <v>17</v>
      </c>
      <c r="E55" s="5" t="s">
        <v>27</v>
      </c>
      <c r="F55" s="2" t="s">
        <v>81</v>
      </c>
      <c r="G55" s="5" t="s">
        <v>71</v>
      </c>
      <c r="H55" s="9" t="s">
        <v>21</v>
      </c>
      <c r="I55" s="5" t="s">
        <v>22</v>
      </c>
      <c r="J55" s="6" t="s">
        <v>23</v>
      </c>
      <c r="K55" s="3" t="s">
        <v>19</v>
      </c>
      <c r="L55" s="9" t="s">
        <v>24</v>
      </c>
      <c r="M55" s="5" t="s">
        <v>25</v>
      </c>
      <c r="N55" s="2" t="s">
        <v>26</v>
      </c>
      <c r="O55" s="5">
        <v>1</v>
      </c>
      <c r="P55" s="14"/>
      <c r="Q55" s="5"/>
    </row>
    <row r="56" spans="1:17" ht="31">
      <c r="A56" s="5">
        <v>54</v>
      </c>
      <c r="B56" s="9" t="s">
        <v>16</v>
      </c>
      <c r="C56" s="5" t="str">
        <f>HYPERLINK("http://data.overheid.nl/data/dataset/ruimtelijke-plannen-wro--ruimtelijkeplannen-nl","Ruimtelijke plannen Wro: Ruimtelijkeplannen.nl")</f>
        <v>Ruimtelijke plannen Wro: Ruimtelijkeplannen.nl</v>
      </c>
      <c r="D56" s="9" t="s">
        <v>17</v>
      </c>
      <c r="E56" s="5" t="s">
        <v>57</v>
      </c>
      <c r="F56" s="2" t="s">
        <v>81</v>
      </c>
      <c r="G56" s="5" t="s">
        <v>72</v>
      </c>
      <c r="H56" s="9" t="s">
        <v>32</v>
      </c>
      <c r="I56" s="5" t="s">
        <v>22</v>
      </c>
      <c r="J56" s="6" t="s">
        <v>23</v>
      </c>
      <c r="K56" s="3" t="s">
        <v>19</v>
      </c>
      <c r="L56" s="9" t="s">
        <v>24</v>
      </c>
      <c r="M56" s="5" t="s">
        <v>25</v>
      </c>
      <c r="N56" s="2" t="s">
        <v>26</v>
      </c>
      <c r="O56" s="5">
        <v>2</v>
      </c>
      <c r="P56" s="14"/>
      <c r="Q56" s="5"/>
    </row>
    <row r="57" spans="1:17" ht="31">
      <c r="A57" s="5">
        <v>55</v>
      </c>
      <c r="B57" s="9" t="s">
        <v>16</v>
      </c>
      <c r="C57" s="5" t="str">
        <f>HYPERLINK("http://data.overheid.nl/data/dataset/brt-achtergrondkaart","BRT Achtergrondkaart")</f>
        <v>BRT Achtergrondkaart</v>
      </c>
      <c r="D57" s="9" t="s">
        <v>17</v>
      </c>
      <c r="E57" s="5" t="s">
        <v>27</v>
      </c>
      <c r="F57" s="2" t="s">
        <v>81</v>
      </c>
      <c r="G57" s="5" t="s">
        <v>73</v>
      </c>
      <c r="H57" s="9" t="s">
        <v>21</v>
      </c>
      <c r="I57" s="5" t="s">
        <v>22</v>
      </c>
      <c r="J57" s="6" t="s">
        <v>23</v>
      </c>
      <c r="K57" s="3" t="s">
        <v>19</v>
      </c>
      <c r="L57" s="9" t="s">
        <v>24</v>
      </c>
      <c r="M57" s="5" t="s">
        <v>25</v>
      </c>
      <c r="N57" s="2" t="s">
        <v>26</v>
      </c>
      <c r="O57" s="5">
        <v>6</v>
      </c>
      <c r="P57" s="14"/>
      <c r="Q57" s="5"/>
    </row>
    <row r="58" spans="1:17" ht="62">
      <c r="A58" s="5">
        <v>56</v>
      </c>
      <c r="B58" s="9" t="s">
        <v>16</v>
      </c>
      <c r="C58" s="5" t="str">
        <f>HYPERLINK("http://data.overheid.nl/data/dataset/nea-informatielagen-kadaster","NEA informatielagen Kadaster")</f>
        <v>NEA informatielagen Kadaster</v>
      </c>
      <c r="D58" s="9" t="s">
        <v>17</v>
      </c>
      <c r="E58" s="5" t="s">
        <v>74</v>
      </c>
      <c r="F58" s="2" t="s">
        <v>81</v>
      </c>
      <c r="G58" s="5" t="s">
        <v>75</v>
      </c>
      <c r="H58" s="9" t="s">
        <v>21</v>
      </c>
      <c r="I58" s="5" t="s">
        <v>22</v>
      </c>
      <c r="J58" s="8" t="s">
        <v>47</v>
      </c>
      <c r="K58" s="3" t="s">
        <v>19</v>
      </c>
      <c r="L58" s="9" t="s">
        <v>24</v>
      </c>
      <c r="M58" s="5" t="s">
        <v>25</v>
      </c>
      <c r="N58" s="2" t="s">
        <v>26</v>
      </c>
      <c r="O58" s="5">
        <v>0</v>
      </c>
      <c r="P58" s="14"/>
      <c r="Q58" s="5"/>
    </row>
    <row r="59" spans="1:17" ht="31">
      <c r="A59" s="5">
        <v>57</v>
      </c>
      <c r="B59" s="9" t="s">
        <v>16</v>
      </c>
      <c r="C59" s="5" t="str">
        <f>HYPERLINK("http://data.overheid.nl/data/dataset/gebiedsbeheer-gebieden-waar-beperkingen-gelden-gereguleerde-gebieden-en-rapportage-eenheden","Gebiedsbeheer, gebieden waar beperkingen gelden, gereguleerde gebieden en rapportage-eenheden")</f>
        <v>Gebiedsbeheer, gebieden waar beperkingen gelden, gereguleerde gebieden en rapportage-eenheden</v>
      </c>
      <c r="D59" s="9" t="s">
        <v>17</v>
      </c>
      <c r="E59" s="5" t="s">
        <v>27</v>
      </c>
      <c r="F59" s="2" t="s">
        <v>81</v>
      </c>
      <c r="G59" s="5" t="s">
        <v>76</v>
      </c>
      <c r="H59" s="9" t="s">
        <v>41</v>
      </c>
      <c r="I59" s="5" t="s">
        <v>22</v>
      </c>
      <c r="J59" s="4" t="s">
        <v>38</v>
      </c>
      <c r="K59" s="3" t="s">
        <v>19</v>
      </c>
      <c r="L59" s="9" t="s">
        <v>24</v>
      </c>
      <c r="M59" s="5" t="s">
        <v>25</v>
      </c>
      <c r="N59" s="2" t="s">
        <v>26</v>
      </c>
      <c r="O59" s="5">
        <v>2</v>
      </c>
      <c r="P59" s="14"/>
      <c r="Q59" s="15"/>
    </row>
    <row r="60" spans="1:17" ht="77.5">
      <c r="A60" s="5">
        <v>59</v>
      </c>
      <c r="B60" s="9" t="s">
        <v>16</v>
      </c>
      <c r="C60" s="5" t="str">
        <f>HYPERLINK("http://data.overheid.nl/data/dataset/3d-gebouwhoogte-nl","3D Gebouwhoogte NL")</f>
        <v>3D Gebouwhoogte NL</v>
      </c>
      <c r="D60" s="9" t="s">
        <v>17</v>
      </c>
      <c r="E60" s="5" t="s">
        <v>27</v>
      </c>
      <c r="F60" s="2" t="s">
        <v>81</v>
      </c>
      <c r="G60" s="5" t="s">
        <v>77</v>
      </c>
      <c r="H60" s="9" t="s">
        <v>21</v>
      </c>
      <c r="I60" s="5" t="s">
        <v>22</v>
      </c>
      <c r="J60" s="6" t="s">
        <v>23</v>
      </c>
      <c r="K60" s="3" t="s">
        <v>19</v>
      </c>
      <c r="L60" s="9" t="s">
        <v>24</v>
      </c>
      <c r="M60" s="5" t="s">
        <v>25</v>
      </c>
      <c r="N60" s="2" t="s">
        <v>26</v>
      </c>
      <c r="O60" s="5">
        <v>1</v>
      </c>
      <c r="P60" s="14"/>
      <c r="Q60" s="5"/>
    </row>
    <row r="61" spans="1:17" ht="62">
      <c r="A61" s="5">
        <v>60</v>
      </c>
      <c r="B61" s="9" t="s">
        <v>16</v>
      </c>
      <c r="C61" s="5" t="str">
        <f>HYPERLINK("http://data.overheid.nl/data/dataset/gebouwen","Gebouwen")</f>
        <v>Gebouwen</v>
      </c>
      <c r="D61" s="9" t="s">
        <v>17</v>
      </c>
      <c r="E61" s="5" t="s">
        <v>27</v>
      </c>
      <c r="F61" s="2" t="s">
        <v>81</v>
      </c>
      <c r="G61" s="5" t="s">
        <v>78</v>
      </c>
      <c r="H61" s="9" t="s">
        <v>41</v>
      </c>
      <c r="I61" s="5" t="s">
        <v>22</v>
      </c>
      <c r="J61" s="6" t="s">
        <v>23</v>
      </c>
      <c r="K61" s="3" t="s">
        <v>19</v>
      </c>
      <c r="L61" s="9" t="s">
        <v>24</v>
      </c>
      <c r="M61" s="5" t="s">
        <v>25</v>
      </c>
      <c r="N61" s="2" t="s">
        <v>26</v>
      </c>
      <c r="O61" s="5">
        <v>4</v>
      </c>
      <c r="P61" s="14"/>
      <c r="Q61" s="5"/>
    </row>
    <row r="62" spans="1:17" ht="31">
      <c r="A62" s="5">
        <v>62</v>
      </c>
      <c r="B62" s="9" t="s">
        <v>16</v>
      </c>
      <c r="C62" s="5" t="str">
        <f>HYPERLINK("http://data.overheid.nl/data/dataset/structuurvisies-wro-wms-en-wfs","Structuurvisies Wro (WMS en WFS)")</f>
        <v>Structuurvisies Wro (WMS en WFS)</v>
      </c>
      <c r="D62" s="9" t="s">
        <v>17</v>
      </c>
      <c r="E62" s="5" t="s">
        <v>57</v>
      </c>
      <c r="F62" s="2" t="s">
        <v>81</v>
      </c>
      <c r="G62" s="5" t="s">
        <v>79</v>
      </c>
      <c r="H62" s="9" t="s">
        <v>41</v>
      </c>
      <c r="I62" s="5" t="s">
        <v>22</v>
      </c>
      <c r="J62" s="6" t="s">
        <v>23</v>
      </c>
      <c r="K62" s="3" t="s">
        <v>19</v>
      </c>
      <c r="L62" s="9" t="s">
        <v>24</v>
      </c>
      <c r="M62" s="5" t="s">
        <v>25</v>
      </c>
      <c r="N62" s="2" t="s">
        <v>26</v>
      </c>
      <c r="O62" s="5">
        <v>12</v>
      </c>
      <c r="P62" s="14"/>
      <c r="Q62" s="15"/>
    </row>
    <row r="63" spans="1:17" ht="31">
      <c r="A63" s="5">
        <v>63</v>
      </c>
      <c r="B63" s="9" t="s">
        <v>16</v>
      </c>
      <c r="C63" s="5" t="str">
        <f>HYPERLINK("http://data.overheid.nl/data/dataset/bestemmingsplannen-wro-wfs-en-wms","Bestemmingsplannen Wro (WFS en WMS)")</f>
        <v>Bestemmingsplannen Wro (WFS en WMS)</v>
      </c>
      <c r="D63" s="9" t="s">
        <v>17</v>
      </c>
      <c r="E63" s="5" t="s">
        <v>57</v>
      </c>
      <c r="F63" s="2" t="s">
        <v>81</v>
      </c>
      <c r="G63" s="5" t="s">
        <v>80</v>
      </c>
      <c r="H63" s="9" t="s">
        <v>41</v>
      </c>
      <c r="I63" s="5" t="s">
        <v>22</v>
      </c>
      <c r="J63" s="6" t="s">
        <v>23</v>
      </c>
      <c r="K63" s="3" t="s">
        <v>19</v>
      </c>
      <c r="L63" s="9" t="s">
        <v>24</v>
      </c>
      <c r="M63" s="5" t="s">
        <v>25</v>
      </c>
      <c r="N63" s="2" t="s">
        <v>26</v>
      </c>
      <c r="O63" s="5">
        <v>10</v>
      </c>
      <c r="P63" s="14"/>
      <c r="Q63" s="5"/>
    </row>
    <row r="64" spans="1:17" ht="31">
      <c r="A64" s="5">
        <v>64</v>
      </c>
      <c r="B64" s="9" t="s">
        <v>16</v>
      </c>
      <c r="C64" s="5" t="str">
        <f>HYPERLINK("http://data.overheid.nl/data/dataset/besluiten-wro-wms-en-wfs","Besluiten Wro (WMS en WFS)")</f>
        <v>Besluiten Wro (WMS en WFS)</v>
      </c>
      <c r="D64" s="9" t="s">
        <v>17</v>
      </c>
      <c r="E64" s="5" t="s">
        <v>57</v>
      </c>
      <c r="F64" s="2" t="s">
        <v>81</v>
      </c>
      <c r="G64" s="5" t="s">
        <v>79</v>
      </c>
      <c r="H64" s="9" t="s">
        <v>41</v>
      </c>
      <c r="I64" s="5" t="s">
        <v>22</v>
      </c>
      <c r="J64" s="6" t="s">
        <v>23</v>
      </c>
      <c r="K64" s="3" t="s">
        <v>19</v>
      </c>
      <c r="L64" s="9" t="s">
        <v>24</v>
      </c>
      <c r="M64" s="5" t="s">
        <v>25</v>
      </c>
      <c r="N64" s="2" t="s">
        <v>26</v>
      </c>
      <c r="O64" s="5">
        <v>10</v>
      </c>
      <c r="P64" s="14"/>
      <c r="Q64" s="5"/>
    </row>
    <row r="65" spans="1:17" ht="31">
      <c r="A65" s="5">
        <v>66</v>
      </c>
      <c r="B65" s="9"/>
      <c r="C65" s="5" t="s">
        <v>86</v>
      </c>
      <c r="D65" s="9" t="s">
        <v>17</v>
      </c>
      <c r="E65" s="5"/>
      <c r="F65" s="2" t="s">
        <v>81</v>
      </c>
      <c r="G65" s="5"/>
      <c r="H65" s="9"/>
      <c r="I65" s="5"/>
      <c r="J65" s="9"/>
      <c r="K65" s="3" t="s">
        <v>19</v>
      </c>
      <c r="L65" s="9" t="s">
        <v>84</v>
      </c>
      <c r="M65" s="5"/>
      <c r="N65" s="2"/>
      <c r="O65" s="5"/>
      <c r="P65" s="14"/>
      <c r="Q65" s="5"/>
    </row>
    <row r="66" spans="1:17" ht="31">
      <c r="A66" s="5">
        <v>67</v>
      </c>
      <c r="B66" s="9"/>
      <c r="C66" s="5" t="s">
        <v>87</v>
      </c>
      <c r="D66" s="9" t="s">
        <v>17</v>
      </c>
      <c r="E66" s="5"/>
      <c r="F66" s="2" t="s">
        <v>81</v>
      </c>
      <c r="G66" s="5"/>
      <c r="H66" s="9"/>
      <c r="I66" s="5"/>
      <c r="J66" s="9"/>
      <c r="K66" s="3" t="s">
        <v>19</v>
      </c>
      <c r="L66" s="9" t="s">
        <v>85</v>
      </c>
      <c r="M66" s="5"/>
      <c r="N66" s="2"/>
      <c r="O66" s="5"/>
      <c r="P66" s="14"/>
      <c r="Q66" s="5"/>
    </row>
    <row r="67" spans="1:17" ht="31">
      <c r="A67" s="5">
        <v>68</v>
      </c>
      <c r="B67" s="9"/>
      <c r="C67" s="5" t="s">
        <v>93</v>
      </c>
      <c r="D67" s="9" t="s">
        <v>17</v>
      </c>
      <c r="E67" s="5"/>
      <c r="F67" s="2" t="s">
        <v>81</v>
      </c>
      <c r="G67" s="5"/>
      <c r="H67" s="9"/>
      <c r="I67" s="5"/>
      <c r="J67" s="9"/>
      <c r="K67" s="3" t="s">
        <v>19</v>
      </c>
      <c r="L67" s="9" t="s">
        <v>85</v>
      </c>
      <c r="M67" s="5"/>
      <c r="N67" s="2"/>
      <c r="O67" s="5"/>
      <c r="P67" s="14"/>
      <c r="Q67" s="15"/>
    </row>
    <row r="68" spans="1:17" ht="31">
      <c r="A68" s="5">
        <v>69</v>
      </c>
      <c r="B68" s="9"/>
      <c r="C68" s="5" t="s">
        <v>88</v>
      </c>
      <c r="D68" s="9" t="s">
        <v>17</v>
      </c>
      <c r="E68" s="5"/>
      <c r="F68" s="2" t="s">
        <v>81</v>
      </c>
      <c r="G68" s="5"/>
      <c r="H68" s="9"/>
      <c r="I68" s="5"/>
      <c r="J68" s="9"/>
      <c r="K68" s="3" t="s">
        <v>19</v>
      </c>
      <c r="L68" s="9" t="s">
        <v>85</v>
      </c>
      <c r="M68" s="5"/>
      <c r="N68" s="2"/>
      <c r="O68" s="5"/>
      <c r="P68" s="14"/>
      <c r="Q68" s="5"/>
    </row>
    <row r="69" spans="1:17" ht="46.5">
      <c r="A69" s="5">
        <v>70</v>
      </c>
      <c r="B69" s="16" t="s">
        <v>16</v>
      </c>
      <c r="C69" s="5" t="s">
        <v>89</v>
      </c>
      <c r="D69" s="9" t="s">
        <v>17</v>
      </c>
      <c r="E69" s="5" t="s">
        <v>27</v>
      </c>
      <c r="F69" s="2" t="s">
        <v>81</v>
      </c>
      <c r="G69" s="17" t="s">
        <v>91</v>
      </c>
      <c r="H69" s="16" t="s">
        <v>90</v>
      </c>
      <c r="I69" s="15" t="s">
        <v>22</v>
      </c>
      <c r="J69" s="6" t="s">
        <v>23</v>
      </c>
      <c r="K69" s="3" t="s">
        <v>19</v>
      </c>
      <c r="L69" s="16" t="s">
        <v>92</v>
      </c>
      <c r="M69" s="15" t="s">
        <v>25</v>
      </c>
      <c r="N69" s="2"/>
      <c r="O69" s="5">
        <v>2</v>
      </c>
      <c r="P69" s="14"/>
      <c r="Q69" s="15"/>
    </row>
  </sheetData>
  <pageMargins left="1" right="1" top="1.6666666666666667" bottom="1.6666666666666667" header="1" footer="1"/>
  <pageSetup paperSize="9" firstPageNumber="4294967295" fitToWidth="0" fitToHeight="0" orientation="portrait" cellComments="asDisplayed"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1</vt:i4>
      </vt:variant>
    </vt:vector>
  </HeadingPairs>
  <TitlesOfParts>
    <vt:vector size="1" baseType="lpstr">
      <vt:lpstr>data.overheid.nl dataset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Eertink, Dick</dc:creator>
  <cp:lastModifiedBy>Gebruiker</cp:lastModifiedBy>
  <dcterms:created xsi:type="dcterms:W3CDTF">2017-01-19T10:51:35Z</dcterms:created>
  <dcterms:modified xsi:type="dcterms:W3CDTF">2017-06-09T09:37:19Z</dcterms:modified>
</cp:coreProperties>
</file>